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<sst xmlns="http://schemas.openxmlformats.org/spreadsheetml/2006/main" count="80" uniqueCount="77">
  <si>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</si>
  <si>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</si>
  <si>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</si>
  <si>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</si>
  <si>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</si>
  <si>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</si>
  <si>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</si>
  <si>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</si>
  <si>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</si>
  <si>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</si>
  <si>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</si>
  <si>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</si>
  <si>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</si>
  <si>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</si>
  <si>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</si>
  <si>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</si>
  <si>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</si>
  <si>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</si>
  <si>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</si>
  <si>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</si>
  <si>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</si>
  <si>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</si>
  <si>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</si>
  <si>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</si>
  <si>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</si>
  <si>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</si>
  <si>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</si>
  <si>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</si>
  <si>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</si>
  <si>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</si>
  <si>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</si>
  <si>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</si>
  <si>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</si>
  <si>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</si>
  <si>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</si>
  <si>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</si>
  <si>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</si>
  <si>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</si>
  <si>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</si>
  <si>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</si>
  <si>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</si>
  <si>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</si>
  <si>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</si>
  <si>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</si>
  <si>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</si>
  <si>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</si>
  <si>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</si>
  <si>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</si>
  <si>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</si>
  <si>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</si>
  <si>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</si>
  <si>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</si>
  <si>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</si>
  <si>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</si>
  <si>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</si>
  <si>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</si>
  <si>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</si>
  <si>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</si>
  <si>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</si>
  <si>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</si>
  <si>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</si>
  <si>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</si>
  <si>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</si>
  <si>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</si>
  <si>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</si>
  <si>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</si>
  <si>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</si>
  <si>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</si>
  <si>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</si>
  <si>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</si>
  <si>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</si>
  <si>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</si>
  <si>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</si>
  <si>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24/07/21 - VENCIMENTO 30/07/21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</si>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</sst>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212604</v>
      </c>
      <c r="C7" s="9">
        <f t="shared" si="0"/>
        <v>146174</v>
      </c>
      <c r="D7" s="9">
        <f t="shared" si="0"/>
        <v>167304</v>
      </c>
      <c r="E7" s="9">
        <f t="shared" si="0"/>
        <v>36259</v>
      </c>
      <c r="F7" s="9">
        <f t="shared" si="0"/>
        <v>110029</v>
      </c>
      <c r="G7" s="9">
        <f t="shared" si="0"/>
        <v>179574</v>
      </c>
      <c r="H7" s="9">
        <f t="shared" si="0"/>
        <v>24048</v>
      </c>
      <c r="I7" s="9">
        <f t="shared" si="0"/>
        <v>135322</v>
      </c>
      <c r="J7" s="9">
        <f t="shared" si="0"/>
        <v>131179</v>
      </c>
      <c r="K7" s="9">
        <f t="shared" si="0"/>
        <v>191637</v>
      </c>
      <c r="L7" s="9">
        <f t="shared" si="0"/>
        <v>142984</v>
      </c>
      <c r="M7" s="9">
        <f t="shared" si="0"/>
        <v>61941</v>
      </c>
      <c r="N7" s="9">
        <f t="shared" si="0"/>
        <v>38142</v>
      </c>
      <c r="O7" s="9">
        <f t="shared" si="0"/>
        <v>1577197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13806</v>
      </c>
      <c r="C8" s="11">
        <f t="shared" si="1"/>
        <v>13700</v>
      </c>
      <c r="D8" s="11">
        <f t="shared" si="1"/>
        <v>11203</v>
      </c>
      <c r="E8" s="11">
        <f t="shared" si="1"/>
        <v>2205</v>
      </c>
      <c r="F8" s="11">
        <f t="shared" si="1"/>
        <v>7350</v>
      </c>
      <c r="G8" s="11">
        <f t="shared" si="1"/>
        <v>11051</v>
      </c>
      <c r="H8" s="11">
        <f t="shared" si="1"/>
        <v>1987</v>
      </c>
      <c r="I8" s="11">
        <f t="shared" si="1"/>
        <v>12482</v>
      </c>
      <c r="J8" s="11">
        <f t="shared" si="1"/>
        <v>9919</v>
      </c>
      <c r="K8" s="11">
        <f t="shared" si="1"/>
        <v>10590</v>
      </c>
      <c r="L8" s="11">
        <f t="shared" si="1"/>
        <v>7684</v>
      </c>
      <c r="M8" s="11">
        <f t="shared" si="1"/>
        <v>3357</v>
      </c>
      <c r="N8" s="11">
        <f t="shared" si="1"/>
        <v>3098</v>
      </c>
      <c r="O8" s="11">
        <f t="shared" si="1"/>
        <v>108432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13806</v>
      </c>
      <c r="C9" s="11">
        <v>13700</v>
      </c>
      <c r="D9" s="11">
        <v>11203</v>
      </c>
      <c r="E9" s="11">
        <v>2205</v>
      </c>
      <c r="F9" s="11">
        <v>7350</v>
      </c>
      <c r="G9" s="11">
        <v>11051</v>
      </c>
      <c r="H9" s="11">
        <v>1967</v>
      </c>
      <c r="I9" s="11">
        <v>12482</v>
      </c>
      <c r="J9" s="11">
        <v>9919</v>
      </c>
      <c r="K9" s="11">
        <v>10577</v>
      </c>
      <c r="L9" s="11">
        <v>7684</v>
      </c>
      <c r="M9" s="11">
        <v>3353</v>
      </c>
      <c r="N9" s="11">
        <v>3098</v>
      </c>
      <c r="O9" s="11">
        <f>SUM(B9:N9)</f>
        <v>108395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20</v>
      </c>
      <c r="I10" s="13">
        <v>0</v>
      </c>
      <c r="J10" s="13">
        <v>0</v>
      </c>
      <c r="K10" s="13">
        <v>13</v>
      </c>
      <c r="L10" s="13">
        <v>0</v>
      </c>
      <c r="M10" s="13">
        <v>4</v>
      </c>
      <c r="N10" s="13">
        <v>0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198798</v>
      </c>
      <c r="C11" s="13">
        <v>132474</v>
      </c>
      <c r="D11" s="13">
        <v>156101</v>
      </c>
      <c r="E11" s="13">
        <v>34054</v>
      </c>
      <c r="F11" s="13">
        <v>102679</v>
      </c>
      <c r="G11" s="13">
        <v>168523</v>
      </c>
      <c r="H11" s="13">
        <v>22061</v>
      </c>
      <c r="I11" s="13">
        <v>122840</v>
      </c>
      <c r="J11" s="13">
        <v>121260</v>
      </c>
      <c r="K11" s="13">
        <v>181047</v>
      </c>
      <c r="L11" s="13">
        <v>135300</v>
      </c>
      <c r="M11" s="13">
        <v>58584</v>
      </c>
      <c r="N11" s="13">
        <v>35044</v>
      </c>
      <c r="O11" s="11">
        <f>SUM(B11:N11)</f>
        <v>1468765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1.22208668354265</v>
      </c>
      <c r="C15" s="19">
        <v>1.369603441839024</v>
      </c>
      <c r="D15" s="19">
        <v>1.291769610710884</v>
      </c>
      <c r="E15" s="19">
        <v>1.029191523748972</v>
      </c>
      <c r="F15" s="19">
        <v>1.627464209179855</v>
      </c>
      <c r="G15" s="19">
        <v>1.679336024923688</v>
      </c>
      <c r="H15" s="19">
        <v>1.696126995424651</v>
      </c>
      <c r="I15" s="19">
        <v>1.403244033683224</v>
      </c>
      <c r="J15" s="19">
        <v>1.300570134257108</v>
      </c>
      <c r="K15" s="19">
        <v>1.294324344896901</v>
      </c>
      <c r="L15" s="19">
        <v>1.44503925808287</v>
      </c>
      <c r="M15" s="19">
        <v>1.453404617163489</v>
      </c>
      <c r="N15" s="19">
        <v>1.306799495093602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630166.1699999999</v>
      </c>
      <c r="C17" s="24">
        <f aca="true" t="shared" si="2" ref="C17:N17">C18+C19+C20+C21+C22+C23+C24+C25</f>
        <v>495059.27</v>
      </c>
      <c r="D17" s="24">
        <f t="shared" si="2"/>
        <v>456285.72</v>
      </c>
      <c r="E17" s="24">
        <f t="shared" si="2"/>
        <v>138170.26</v>
      </c>
      <c r="F17" s="24">
        <f t="shared" si="2"/>
        <v>440381.05</v>
      </c>
      <c r="G17" s="24">
        <f t="shared" si="2"/>
        <v>612344.04</v>
      </c>
      <c r="H17" s="24">
        <f t="shared" si="2"/>
        <v>107889.09999999999</v>
      </c>
      <c r="I17" s="24">
        <f t="shared" si="2"/>
        <v>468665.7100000001</v>
      </c>
      <c r="J17" s="24">
        <f t="shared" si="2"/>
        <v>406743.31999999995</v>
      </c>
      <c r="K17" s="24">
        <f t="shared" si="2"/>
        <v>579717.5</v>
      </c>
      <c r="L17" s="24">
        <f t="shared" si="2"/>
        <v>552747.22</v>
      </c>
      <c r="M17" s="24">
        <f t="shared" si="2"/>
        <v>282897.72000000003</v>
      </c>
      <c r="N17" s="24">
        <f t="shared" si="2"/>
        <v>137724.05000000002</v>
      </c>
      <c r="O17" s="24">
        <f>O18+O19+O20+O21+O22+O23+O24+O25</f>
        <v>5308791.13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468834.34</v>
      </c>
      <c r="C18" s="30">
        <f t="shared" si="3"/>
        <v>332911.29</v>
      </c>
      <c r="D18" s="30">
        <f t="shared" si="3"/>
        <v>334089.36</v>
      </c>
      <c r="E18" s="30">
        <f t="shared" si="3"/>
        <v>123864.37</v>
      </c>
      <c r="F18" s="30">
        <f t="shared" si="3"/>
        <v>254574.1</v>
      </c>
      <c r="G18" s="30">
        <f t="shared" si="3"/>
        <v>341549.75</v>
      </c>
      <c r="H18" s="30">
        <f t="shared" si="3"/>
        <v>61329.61</v>
      </c>
      <c r="I18" s="30">
        <f t="shared" si="3"/>
        <v>305746.53</v>
      </c>
      <c r="J18" s="30">
        <f t="shared" si="3"/>
        <v>298314.16</v>
      </c>
      <c r="K18" s="30">
        <f t="shared" si="3"/>
        <v>412230.35</v>
      </c>
      <c r="L18" s="30">
        <f t="shared" si="3"/>
        <v>350053.43</v>
      </c>
      <c r="M18" s="30">
        <f t="shared" si="3"/>
        <v>175181.54</v>
      </c>
      <c r="N18" s="30">
        <f t="shared" si="3"/>
        <v>97487.14</v>
      </c>
      <c r="O18" s="30">
        <f aca="true" t="shared" si="4" ref="O18:O25">SUM(B18:N18)</f>
        <v>3556165.9700000007</v>
      </c>
    </row>
    <row r="19" spans="1:23" ht="18.75" customHeight="1">
      <c r="A19" s="26" t="s">
        <v>35</v>
      </c>
      <c r="B19" s="30">
        <f>IF(B15&lt;&gt;0,ROUND((B15-1)*B18,2),0)</f>
        <v>104121.86</v>
      </c>
      <c r="C19" s="30">
        <f aca="true" t="shared" si="5" ref="C19:N19">IF(C15&lt;&gt;0,ROUND((C15-1)*C18,2),0)</f>
        <v>123045.16</v>
      </c>
      <c r="D19" s="30">
        <f t="shared" si="5"/>
        <v>97477.12</v>
      </c>
      <c r="E19" s="30">
        <f t="shared" si="5"/>
        <v>3615.79</v>
      </c>
      <c r="F19" s="30">
        <f t="shared" si="5"/>
        <v>159736.14</v>
      </c>
      <c r="G19" s="30">
        <f t="shared" si="5"/>
        <v>232027.05</v>
      </c>
      <c r="H19" s="30">
        <f t="shared" si="5"/>
        <v>42693.2</v>
      </c>
      <c r="I19" s="30">
        <f t="shared" si="5"/>
        <v>123290.46</v>
      </c>
      <c r="J19" s="30">
        <f t="shared" si="5"/>
        <v>89664.33</v>
      </c>
      <c r="K19" s="30">
        <f t="shared" si="5"/>
        <v>121329.43</v>
      </c>
      <c r="L19" s="30">
        <f t="shared" si="5"/>
        <v>155787.52</v>
      </c>
      <c r="M19" s="30">
        <f t="shared" si="5"/>
        <v>79428.12</v>
      </c>
      <c r="N19" s="30">
        <f t="shared" si="5"/>
        <v>29909.01</v>
      </c>
      <c r="O19" s="30">
        <f t="shared" si="4"/>
        <v>1362125.1899999997</v>
      </c>
      <c r="W19" s="62"/>
    </row>
    <row r="20" spans="1:15" ht="18.75" customHeight="1">
      <c r="A20" s="26" t="s">
        <v>36</v>
      </c>
      <c r="B20" s="30">
        <v>24718.32</v>
      </c>
      <c r="C20" s="30">
        <v>21491.53</v>
      </c>
      <c r="D20" s="30">
        <v>12882.65</v>
      </c>
      <c r="E20" s="30">
        <v>5112.9</v>
      </c>
      <c r="F20" s="30">
        <v>12991.11</v>
      </c>
      <c r="G20" s="30">
        <v>18356.99</v>
      </c>
      <c r="H20" s="30">
        <v>2260.28</v>
      </c>
      <c r="I20" s="30">
        <v>14537.03</v>
      </c>
      <c r="J20" s="30">
        <v>15007.42</v>
      </c>
      <c r="K20" s="30">
        <v>21259.48</v>
      </c>
      <c r="L20" s="30">
        <v>22103.17</v>
      </c>
      <c r="M20" s="30">
        <v>10071.74</v>
      </c>
      <c r="N20" s="30">
        <v>4304.39</v>
      </c>
      <c r="O20" s="30">
        <f t="shared" si="4"/>
        <v>185097.01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-4598.79</v>
      </c>
      <c r="C23" s="30">
        <v>-148.32</v>
      </c>
      <c r="D23" s="30">
        <v>-2945.28</v>
      </c>
      <c r="E23" s="30">
        <v>-354.7</v>
      </c>
      <c r="F23" s="30">
        <v>-2074.68</v>
      </c>
      <c r="G23" s="30">
        <v>0</v>
      </c>
      <c r="H23" s="30">
        <v>-1607.8</v>
      </c>
      <c r="I23" s="30">
        <v>0</v>
      </c>
      <c r="J23" s="30">
        <v>-4876.16</v>
      </c>
      <c r="K23" s="30">
        <v>0</v>
      </c>
      <c r="L23" s="30">
        <v>0</v>
      </c>
      <c r="M23" s="30">
        <v>0</v>
      </c>
      <c r="N23" s="30">
        <v>-323.85</v>
      </c>
      <c r="O23" s="30">
        <f t="shared" si="4"/>
        <v>-16929.579999999994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-60746.4</v>
      </c>
      <c r="C27" s="30">
        <f>+C28+C30+C42+C43+C46-C47</f>
        <v>-60280</v>
      </c>
      <c r="D27" s="30">
        <f t="shared" si="6"/>
        <v>-51479.7</v>
      </c>
      <c r="E27" s="30">
        <f t="shared" si="6"/>
        <v>-9702</v>
      </c>
      <c r="F27" s="30">
        <f t="shared" si="6"/>
        <v>-32340</v>
      </c>
      <c r="G27" s="30">
        <f t="shared" si="6"/>
        <v>-48624.4</v>
      </c>
      <c r="H27" s="30">
        <f t="shared" si="6"/>
        <v>-19462.11</v>
      </c>
      <c r="I27" s="30">
        <f t="shared" si="6"/>
        <v>-54920.8</v>
      </c>
      <c r="J27" s="30">
        <f t="shared" si="6"/>
        <v>-43643.6</v>
      </c>
      <c r="K27" s="30">
        <f t="shared" si="6"/>
        <v>-46538.8</v>
      </c>
      <c r="L27" s="30">
        <f t="shared" si="6"/>
        <v>-33809.6</v>
      </c>
      <c r="M27" s="30">
        <f t="shared" si="6"/>
        <v>-14753.2</v>
      </c>
      <c r="N27" s="30">
        <f t="shared" si="6"/>
        <v>-13631.2</v>
      </c>
      <c r="O27" s="30">
        <f t="shared" si="6"/>
        <v>-489931.80999999994</v>
      </c>
    </row>
    <row r="28" spans="1:15" ht="18.75" customHeight="1">
      <c r="A28" s="26" t="s">
        <v>40</v>
      </c>
      <c r="B28" s="31">
        <f>+B29</f>
        <v>-60746.4</v>
      </c>
      <c r="C28" s="31">
        <f>+C29</f>
        <v>-60280</v>
      </c>
      <c r="D28" s="31">
        <f aca="true" t="shared" si="7" ref="D28:O28">+D29</f>
        <v>-49293.2</v>
      </c>
      <c r="E28" s="31">
        <f t="shared" si="7"/>
        <v>-9702</v>
      </c>
      <c r="F28" s="31">
        <f t="shared" si="7"/>
        <v>-32340</v>
      </c>
      <c r="G28" s="31">
        <f t="shared" si="7"/>
        <v>-48624.4</v>
      </c>
      <c r="H28" s="31">
        <f t="shared" si="7"/>
        <v>-8654.8</v>
      </c>
      <c r="I28" s="31">
        <f t="shared" si="7"/>
        <v>-54920.8</v>
      </c>
      <c r="J28" s="31">
        <f t="shared" si="7"/>
        <v>-43643.6</v>
      </c>
      <c r="K28" s="31">
        <f t="shared" si="7"/>
        <v>-46538.8</v>
      </c>
      <c r="L28" s="31">
        <f t="shared" si="7"/>
        <v>-33809.6</v>
      </c>
      <c r="M28" s="31">
        <f t="shared" si="7"/>
        <v>-14753.2</v>
      </c>
      <c r="N28" s="31">
        <f t="shared" si="7"/>
        <v>-13631.2</v>
      </c>
      <c r="O28" s="31">
        <f t="shared" si="7"/>
        <v>-476937.99999999994</v>
      </c>
    </row>
    <row r="29" spans="1:26" ht="18.75" customHeight="1">
      <c r="A29" s="27" t="s">
        <v>41</v>
      </c>
      <c r="B29" s="16">
        <f>ROUND((-B9)*$G$3,2)</f>
        <v>-60746.4</v>
      </c>
      <c r="C29" s="16">
        <f aca="true" t="shared" si="8" ref="C29:N29">ROUND((-C9)*$G$3,2)</f>
        <v>-60280</v>
      </c>
      <c r="D29" s="16">
        <f t="shared" si="8"/>
        <v>-49293.2</v>
      </c>
      <c r="E29" s="16">
        <f t="shared" si="8"/>
        <v>-9702</v>
      </c>
      <c r="F29" s="16">
        <f t="shared" si="8"/>
        <v>-32340</v>
      </c>
      <c r="G29" s="16">
        <f t="shared" si="8"/>
        <v>-48624.4</v>
      </c>
      <c r="H29" s="16">
        <f t="shared" si="8"/>
        <v>-8654.8</v>
      </c>
      <c r="I29" s="16">
        <f t="shared" si="8"/>
        <v>-54920.8</v>
      </c>
      <c r="J29" s="16">
        <f t="shared" si="8"/>
        <v>-43643.6</v>
      </c>
      <c r="K29" s="16">
        <f t="shared" si="8"/>
        <v>-46538.8</v>
      </c>
      <c r="L29" s="16">
        <f t="shared" si="8"/>
        <v>-33809.6</v>
      </c>
      <c r="M29" s="16">
        <f t="shared" si="8"/>
        <v>-14753.2</v>
      </c>
      <c r="N29" s="16">
        <f t="shared" si="8"/>
        <v>-13631.2</v>
      </c>
      <c r="O29" s="32">
        <f aca="true" t="shared" si="9" ref="O29:O47">SUM(B29:N29)</f>
        <v>-476937.99999999994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-10292.68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-10292.68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-10292.68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-10292.68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-2186.5</v>
      </c>
      <c r="E42" s="35">
        <v>0</v>
      </c>
      <c r="F42" s="35">
        <v>0</v>
      </c>
      <c r="G42" s="35">
        <v>0</v>
      </c>
      <c r="H42" s="35">
        <v>-514.63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-2701.13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 s="43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569419.7699999999</v>
      </c>
      <c r="C45" s="36">
        <f t="shared" si="11"/>
        <v>434779.27</v>
      </c>
      <c r="D45" s="36">
        <f t="shared" si="11"/>
        <v>404806.01999999996</v>
      </c>
      <c r="E45" s="36">
        <f t="shared" si="11"/>
        <v>128468.26000000001</v>
      </c>
      <c r="F45" s="36">
        <f t="shared" si="11"/>
        <v>408041.05</v>
      </c>
      <c r="G45" s="36">
        <f t="shared" si="11"/>
        <v>563719.64</v>
      </c>
      <c r="H45" s="36">
        <f t="shared" si="11"/>
        <v>88426.98999999999</v>
      </c>
      <c r="I45" s="36">
        <f t="shared" si="11"/>
        <v>413744.9100000001</v>
      </c>
      <c r="J45" s="36">
        <f t="shared" si="11"/>
        <v>363099.72</v>
      </c>
      <c r="K45" s="36">
        <f t="shared" si="11"/>
        <v>533178.7</v>
      </c>
      <c r="L45" s="36">
        <f t="shared" si="11"/>
        <v>518937.62</v>
      </c>
      <c r="M45" s="36">
        <f t="shared" si="11"/>
        <v>268144.52</v>
      </c>
      <c r="N45" s="36">
        <f t="shared" si="11"/>
        <v>124092.85000000002</v>
      </c>
      <c r="O45" s="36">
        <f>SUM(B45:N45)</f>
        <v>4818859.32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569419.78</v>
      </c>
      <c r="C51" s="51">
        <f t="shared" si="12"/>
        <v>434779.26</v>
      </c>
      <c r="D51" s="51">
        <f t="shared" si="12"/>
        <v>404806.02</v>
      </c>
      <c r="E51" s="51">
        <f t="shared" si="12"/>
        <v>128468.26</v>
      </c>
      <c r="F51" s="51">
        <f t="shared" si="12"/>
        <v>408041.04</v>
      </c>
      <c r="G51" s="51">
        <f t="shared" si="12"/>
        <v>563719.64</v>
      </c>
      <c r="H51" s="51">
        <f t="shared" si="12"/>
        <v>88426.99</v>
      </c>
      <c r="I51" s="51">
        <f t="shared" si="12"/>
        <v>413744.91</v>
      </c>
      <c r="J51" s="51">
        <f t="shared" si="12"/>
        <v>363099.72</v>
      </c>
      <c r="K51" s="51">
        <f t="shared" si="12"/>
        <v>533178.7</v>
      </c>
      <c r="L51" s="51">
        <f t="shared" si="12"/>
        <v>518937.62</v>
      </c>
      <c r="M51" s="51">
        <f t="shared" si="12"/>
        <v>268144.51</v>
      </c>
      <c r="N51" s="51">
        <f t="shared" si="12"/>
        <v>124092.84</v>
      </c>
      <c r="O51" s="36">
        <f t="shared" si="12"/>
        <v>4818859.289999999</v>
      </c>
      <c r="Q51"/>
    </row>
    <row r="52" spans="1:18" ht="18.75" customHeight="1">
      <c r="A52" s="26" t="s">
        <v>57</v>
      </c>
      <c r="B52" s="51">
        <v>472552.9</v>
      </c>
      <c r="C52" s="51">
        <v>319361.18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791914.0800000001</v>
      </c>
      <c r="P52"/>
      <c r="Q52"/>
      <c r="R52" s="43"/>
    </row>
    <row r="53" spans="1:16" ht="18.75" customHeight="1">
      <c r="A53" s="26" t="s">
        <v>58</v>
      </c>
      <c r="B53" s="51">
        <v>96866.88</v>
      </c>
      <c r="C53" s="51">
        <v>115418.08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212284.96000000002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404806.02</v>
      </c>
      <c r="E54" s="52">
        <v>0</v>
      </c>
      <c r="F54" s="52">
        <v>0</v>
      </c>
      <c r="G54" s="52">
        <v>0</v>
      </c>
      <c r="H54" s="51">
        <v>88426.99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493233.01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128468.26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128468.26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408041.04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408041.04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563719.64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563719.64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413744.91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413744.91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363099.72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363099.72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533178.7</v>
      </c>
      <c r="L60" s="31">
        <v>518937.62</v>
      </c>
      <c r="M60" s="52">
        <v>0</v>
      </c>
      <c r="N60" s="52">
        <v>0</v>
      </c>
      <c r="O60" s="36">
        <f t="shared" si="13"/>
        <v>1052116.3199999998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268144.51</v>
      </c>
      <c r="N61" s="52">
        <v>0</v>
      </c>
      <c r="O61" s="36">
        <f t="shared" si="13"/>
        <v>268144.51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124092.84</v>
      </c>
      <c r="O62" s="55">
        <f t="shared" si="13"/>
        <v>124092.84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2021-07-29T17:35:57Z</dcterms:modified>
  <cp:category/>
  <cp:version/>
  <cp:contentType/>
  <cp:contentStatus/>
</cp:coreProperties>
</file>