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<sst xmlns="http://schemas.openxmlformats.org/spreadsheetml/2006/main" count="80" uniqueCount="77">
  <si>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</si>
  <si>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</si>
  <si>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</si>
  <si>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</si>
  <si>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</si>
  <si>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</si>
  <si>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</si>
  <si>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</si>
  <si>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</si>
  <si>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</si>
  <si>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</si>
  <si>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</si>
  <si>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</si>
  <si>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</si>
  <si>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</si>
  <si>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</si>
  <si>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</si>
  <si>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</si>
  <si>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</si>
  <si>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</si>
  <si>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</si>
  <si>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</si>
  <si>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</si>
  <si>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</si>
  <si>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</si>
  <si>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</si>
  <si>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</si>
  <si>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</si>
  <si>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</si>
  <si>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</si>
  <si>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</si>
  <si>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</si>
  <si>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</si>
  <si>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</si>
  <si>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</si>
  <si>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</si>
  <si>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</si>
  <si>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</si>
  <si>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</si>
  <si>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</si>
  <si>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</si>
  <si>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</si>
  <si>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</si>
  <si>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</si>
  <si>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</si>
  <si>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</si>
  <si>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</si>
  <si>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</si>
  <si>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</si>
  <si>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</si>
  <si>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</si>
  <si>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</si>
  <si>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</si>
  <si>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</si>
  <si>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</si>
  <si>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</si>
  <si>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</si>
  <si>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</si>
  <si>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</si>
  <si>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</si>
  <si>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</si>
  <si>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</si>
  <si>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</si>
  <si>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</si>
  <si>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</si>
  <si>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</si>
  <si>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</si>
  <si>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</si>
  <si>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</si>
  <si>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</si>
  <si>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</si>
  <si>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</si>
  <si>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</si>
  <si>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20/07/21 - VENCIMENTO 27/07/21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</si>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</sst>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291036</v>
      </c>
      <c r="C7" s="9">
        <f t="shared" si="0"/>
        <v>209461</v>
      </c>
      <c r="D7" s="9">
        <f t="shared" si="0"/>
        <v>226032</v>
      </c>
      <c r="E7" s="9">
        <f t="shared" si="0"/>
        <v>49572</v>
      </c>
      <c r="F7" s="9">
        <f t="shared" si="0"/>
        <v>152830</v>
      </c>
      <c r="G7" s="9">
        <f t="shared" si="0"/>
        <v>267914</v>
      </c>
      <c r="H7" s="9">
        <f t="shared" si="0"/>
        <v>40383</v>
      </c>
      <c r="I7" s="9">
        <f t="shared" si="0"/>
        <v>207654</v>
      </c>
      <c r="J7" s="9">
        <f t="shared" si="0"/>
        <v>187049</v>
      </c>
      <c r="K7" s="9">
        <f t="shared" si="0"/>
        <v>266386</v>
      </c>
      <c r="L7" s="9">
        <f t="shared" si="0"/>
        <v>198199</v>
      </c>
      <c r="M7" s="9">
        <f t="shared" si="0"/>
        <v>94955</v>
      </c>
      <c r="N7" s="9">
        <f t="shared" si="0"/>
        <v>60423</v>
      </c>
      <c r="O7" s="9">
        <f t="shared" si="0"/>
        <v>2251894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15351</v>
      </c>
      <c r="C8" s="11">
        <f t="shared" si="1"/>
        <v>15455</v>
      </c>
      <c r="D8" s="11">
        <f t="shared" si="1"/>
        <v>11550</v>
      </c>
      <c r="E8" s="11">
        <f t="shared" si="1"/>
        <v>2268</v>
      </c>
      <c r="F8" s="11">
        <f t="shared" si="1"/>
        <v>7657</v>
      </c>
      <c r="G8" s="11">
        <f t="shared" si="1"/>
        <v>12962</v>
      </c>
      <c r="H8" s="11">
        <f t="shared" si="1"/>
        <v>2571</v>
      </c>
      <c r="I8" s="11">
        <f t="shared" si="1"/>
        <v>14699</v>
      </c>
      <c r="J8" s="11">
        <f t="shared" si="1"/>
        <v>11894</v>
      </c>
      <c r="K8" s="11">
        <f t="shared" si="1"/>
        <v>11440</v>
      </c>
      <c r="L8" s="11">
        <f t="shared" si="1"/>
        <v>8651</v>
      </c>
      <c r="M8" s="11">
        <f t="shared" si="1"/>
        <v>4405</v>
      </c>
      <c r="N8" s="11">
        <f t="shared" si="1"/>
        <v>3872</v>
      </c>
      <c r="O8" s="11">
        <f t="shared" si="1"/>
        <v>122775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15351</v>
      </c>
      <c r="C9" s="11">
        <v>15455</v>
      </c>
      <c r="D9" s="11">
        <v>11550</v>
      </c>
      <c r="E9" s="11">
        <v>2268</v>
      </c>
      <c r="F9" s="11">
        <v>7657</v>
      </c>
      <c r="G9" s="11">
        <v>12962</v>
      </c>
      <c r="H9" s="11">
        <v>2559</v>
      </c>
      <c r="I9" s="11">
        <v>14699</v>
      </c>
      <c r="J9" s="11">
        <v>11894</v>
      </c>
      <c r="K9" s="11">
        <v>11430</v>
      </c>
      <c r="L9" s="11">
        <v>8651</v>
      </c>
      <c r="M9" s="11">
        <v>4402</v>
      </c>
      <c r="N9" s="11">
        <v>3872</v>
      </c>
      <c r="O9" s="11">
        <f>SUM(B9:N9)</f>
        <v>122750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0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275685</v>
      </c>
      <c r="C11" s="13">
        <v>194006</v>
      </c>
      <c r="D11" s="13">
        <v>214482</v>
      </c>
      <c r="E11" s="13">
        <v>47304</v>
      </c>
      <c r="F11" s="13">
        <v>145173</v>
      </c>
      <c r="G11" s="13">
        <v>254952</v>
      </c>
      <c r="H11" s="13">
        <v>37812</v>
      </c>
      <c r="I11" s="13">
        <v>192955</v>
      </c>
      <c r="J11" s="13">
        <v>175155</v>
      </c>
      <c r="K11" s="13">
        <v>254946</v>
      </c>
      <c r="L11" s="13">
        <v>189548</v>
      </c>
      <c r="M11" s="13">
        <v>90550</v>
      </c>
      <c r="N11" s="13">
        <v>56551</v>
      </c>
      <c r="O11" s="11">
        <f>SUM(B11:N11)</f>
        <v>2129119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1.367406846406212</v>
      </c>
      <c r="C15" s="19">
        <v>1.395434509676972</v>
      </c>
      <c r="D15" s="19">
        <v>1.345567047713506</v>
      </c>
      <c r="E15" s="19">
        <v>1.074323988265445</v>
      </c>
      <c r="F15" s="19">
        <v>1.815752611062903</v>
      </c>
      <c r="G15" s="19">
        <v>1.70047173694655</v>
      </c>
      <c r="H15" s="19">
        <v>1.837392477947119</v>
      </c>
      <c r="I15" s="19">
        <v>1.372017560340743</v>
      </c>
      <c r="J15" s="19">
        <v>1.41241545032943</v>
      </c>
      <c r="K15" s="19">
        <v>1.292651962820791</v>
      </c>
      <c r="L15" s="19">
        <v>1.414698959129689</v>
      </c>
      <c r="M15" s="19">
        <v>1.449917846592477</v>
      </c>
      <c r="N15" s="19">
        <v>1.389064407617325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951622.8099999999</v>
      </c>
      <c r="C17" s="24">
        <f aca="true" t="shared" si="2" ref="C17:N17">C18+C19+C20+C21+C22+C23+C24+C25</f>
        <v>710642.7</v>
      </c>
      <c r="D17" s="24">
        <f t="shared" si="2"/>
        <v>638130.0599999999</v>
      </c>
      <c r="E17" s="24">
        <f t="shared" si="2"/>
        <v>194897.6</v>
      </c>
      <c r="F17" s="24">
        <f t="shared" si="2"/>
        <v>675124.5799999998</v>
      </c>
      <c r="G17" s="24">
        <f t="shared" si="2"/>
        <v>914065.65</v>
      </c>
      <c r="H17" s="24">
        <f t="shared" si="2"/>
        <v>195652.69000000003</v>
      </c>
      <c r="I17" s="24">
        <f t="shared" si="2"/>
        <v>685307.2899999999</v>
      </c>
      <c r="J17" s="24">
        <f t="shared" si="2"/>
        <v>629768.29</v>
      </c>
      <c r="K17" s="24">
        <f t="shared" si="2"/>
        <v>797342.39</v>
      </c>
      <c r="L17" s="24">
        <f t="shared" si="2"/>
        <v>740632.07</v>
      </c>
      <c r="M17" s="24">
        <f t="shared" si="2"/>
        <v>421300.02999999997</v>
      </c>
      <c r="N17" s="24">
        <f t="shared" si="2"/>
        <v>229336.14</v>
      </c>
      <c r="O17" s="24">
        <f>O18+O19+O20+O21+O22+O23+O24+O25</f>
        <v>7783822.3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641792.59</v>
      </c>
      <c r="C18" s="30">
        <f t="shared" si="3"/>
        <v>477047.43</v>
      </c>
      <c r="D18" s="30">
        <f t="shared" si="3"/>
        <v>451363.3</v>
      </c>
      <c r="E18" s="30">
        <f t="shared" si="3"/>
        <v>169342.91</v>
      </c>
      <c r="F18" s="30">
        <f t="shared" si="3"/>
        <v>353602.77</v>
      </c>
      <c r="G18" s="30">
        <f t="shared" si="3"/>
        <v>509572.43</v>
      </c>
      <c r="H18" s="30">
        <f t="shared" si="3"/>
        <v>102988.76</v>
      </c>
      <c r="I18" s="30">
        <f t="shared" si="3"/>
        <v>469173.45</v>
      </c>
      <c r="J18" s="30">
        <f t="shared" si="3"/>
        <v>425368.13</v>
      </c>
      <c r="K18" s="30">
        <f t="shared" si="3"/>
        <v>573022.92</v>
      </c>
      <c r="L18" s="30">
        <f t="shared" si="3"/>
        <v>485230.79</v>
      </c>
      <c r="M18" s="30">
        <f t="shared" si="3"/>
        <v>268551.73</v>
      </c>
      <c r="N18" s="30">
        <f t="shared" si="3"/>
        <v>154435.15</v>
      </c>
      <c r="O18" s="30">
        <f aca="true" t="shared" si="4" ref="O18:O25">SUM(B18:N18)</f>
        <v>5081492.359999999</v>
      </c>
    </row>
    <row r="19" spans="1:23" ht="18.75" customHeight="1">
      <c r="A19" s="26" t="s">
        <v>35</v>
      </c>
      <c r="B19" s="30">
        <f>IF(B15&lt;&gt;0,ROUND((B15-1)*B18,2),0)</f>
        <v>235798.99</v>
      </c>
      <c r="C19" s="30">
        <f aca="true" t="shared" si="5" ref="C19:N19">IF(C15&lt;&gt;0,ROUND((C15-1)*C18,2),0)</f>
        <v>188641.02</v>
      </c>
      <c r="D19" s="30">
        <f t="shared" si="5"/>
        <v>155976.28</v>
      </c>
      <c r="E19" s="30">
        <f t="shared" si="5"/>
        <v>12586.24</v>
      </c>
      <c r="F19" s="30">
        <f t="shared" si="5"/>
        <v>288452.38</v>
      </c>
      <c r="G19" s="30">
        <f t="shared" si="5"/>
        <v>356941.09</v>
      </c>
      <c r="H19" s="30">
        <f t="shared" si="5"/>
        <v>86242.01</v>
      </c>
      <c r="I19" s="30">
        <f t="shared" si="5"/>
        <v>174540.76</v>
      </c>
      <c r="J19" s="30">
        <f t="shared" si="5"/>
        <v>175428.39</v>
      </c>
      <c r="K19" s="30">
        <f t="shared" si="5"/>
        <v>167696.28</v>
      </c>
      <c r="L19" s="30">
        <f t="shared" si="5"/>
        <v>201224.7</v>
      </c>
      <c r="M19" s="30">
        <f t="shared" si="5"/>
        <v>120826.22</v>
      </c>
      <c r="N19" s="30">
        <f t="shared" si="5"/>
        <v>60085.22</v>
      </c>
      <c r="O19" s="30">
        <f t="shared" si="4"/>
        <v>2224439.5800000005</v>
      </c>
      <c r="W19" s="62"/>
    </row>
    <row r="20" spans="1:15" ht="18.75" customHeight="1">
      <c r="A20" s="26" t="s">
        <v>36</v>
      </c>
      <c r="B20" s="30">
        <v>36940.79</v>
      </c>
      <c r="C20" s="30">
        <v>27194.64</v>
      </c>
      <c r="D20" s="30">
        <v>18123.17</v>
      </c>
      <c r="E20" s="30">
        <v>7249.37</v>
      </c>
      <c r="F20" s="30">
        <v>18376.09</v>
      </c>
      <c r="G20" s="30">
        <v>27307.76</v>
      </c>
      <c r="H20" s="30">
        <v>3851.23</v>
      </c>
      <c r="I20" s="30">
        <v>16952.35</v>
      </c>
      <c r="J20" s="30">
        <v>23538.18</v>
      </c>
      <c r="K20" s="30">
        <v>32665.61</v>
      </c>
      <c r="L20" s="30">
        <v>30947.22</v>
      </c>
      <c r="M20" s="30">
        <v>13705.76</v>
      </c>
      <c r="N20" s="30">
        <v>8468.41</v>
      </c>
      <c r="O20" s="30">
        <f t="shared" si="4"/>
        <v>265320.58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-2114.56</v>
      </c>
      <c r="E23" s="30">
        <v>-212.82</v>
      </c>
      <c r="F23" s="30">
        <v>-461.04</v>
      </c>
      <c r="G23" s="30">
        <v>-165.88</v>
      </c>
      <c r="H23" s="30">
        <v>-643.12</v>
      </c>
      <c r="I23" s="30">
        <v>-450.96</v>
      </c>
      <c r="J23" s="30">
        <v>-3199.98</v>
      </c>
      <c r="K23" s="30">
        <v>-940.66</v>
      </c>
      <c r="L23" s="30">
        <v>-1573.74</v>
      </c>
      <c r="M23" s="30">
        <v>0</v>
      </c>
      <c r="N23" s="30">
        <v>0</v>
      </c>
      <c r="O23" s="30">
        <f t="shared" si="4"/>
        <v>-9762.76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-68016.2</v>
      </c>
      <c r="C27" s="30">
        <f>+C28+C30+C42+C43+C46-C47</f>
        <v>-68473.8</v>
      </c>
      <c r="D27" s="30">
        <f t="shared" si="6"/>
        <v>-54926.72</v>
      </c>
      <c r="E27" s="30">
        <f t="shared" si="6"/>
        <v>-9979.2</v>
      </c>
      <c r="F27" s="30">
        <f t="shared" si="6"/>
        <v>-35375.8</v>
      </c>
      <c r="G27" s="30">
        <f t="shared" si="6"/>
        <v>-58448.200000000004</v>
      </c>
      <c r="H27" s="30">
        <f t="shared" si="6"/>
        <v>-31282.09</v>
      </c>
      <c r="I27" s="30">
        <f t="shared" si="6"/>
        <v>-64675.6</v>
      </c>
      <c r="J27" s="30">
        <f t="shared" si="6"/>
        <v>-52333.6</v>
      </c>
      <c r="K27" s="30">
        <f t="shared" si="6"/>
        <v>-50292</v>
      </c>
      <c r="L27" s="30">
        <f t="shared" si="6"/>
        <v>-38064.4</v>
      </c>
      <c r="M27" s="30">
        <f t="shared" si="6"/>
        <v>-19368.8</v>
      </c>
      <c r="N27" s="30">
        <f t="shared" si="6"/>
        <v>-17036.8</v>
      </c>
      <c r="O27" s="30">
        <f t="shared" si="6"/>
        <v>-568273.2100000001</v>
      </c>
    </row>
    <row r="28" spans="1:15" ht="18.75" customHeight="1">
      <c r="A28" s="26" t="s">
        <v>40</v>
      </c>
      <c r="B28" s="31">
        <f>+B29</f>
        <v>-67544.4</v>
      </c>
      <c r="C28" s="31">
        <f>+C29</f>
        <v>-68002</v>
      </c>
      <c r="D28" s="31">
        <f aca="true" t="shared" si="7" ref="D28:O28">+D29</f>
        <v>-50820</v>
      </c>
      <c r="E28" s="31">
        <f t="shared" si="7"/>
        <v>-9979.2</v>
      </c>
      <c r="F28" s="31">
        <f t="shared" si="7"/>
        <v>-33690.8</v>
      </c>
      <c r="G28" s="31">
        <f t="shared" si="7"/>
        <v>-57032.8</v>
      </c>
      <c r="H28" s="31">
        <f t="shared" si="7"/>
        <v>-11259.6</v>
      </c>
      <c r="I28" s="31">
        <f t="shared" si="7"/>
        <v>-64675.6</v>
      </c>
      <c r="J28" s="31">
        <f t="shared" si="7"/>
        <v>-52333.6</v>
      </c>
      <c r="K28" s="31">
        <f t="shared" si="7"/>
        <v>-50292</v>
      </c>
      <c r="L28" s="31">
        <f t="shared" si="7"/>
        <v>-38064.4</v>
      </c>
      <c r="M28" s="31">
        <f t="shared" si="7"/>
        <v>-19368.8</v>
      </c>
      <c r="N28" s="31">
        <f t="shared" si="7"/>
        <v>-17036.8</v>
      </c>
      <c r="O28" s="31">
        <f t="shared" si="7"/>
        <v>-540100</v>
      </c>
    </row>
    <row r="29" spans="1:26" ht="18.75" customHeight="1">
      <c r="A29" s="27" t="s">
        <v>41</v>
      </c>
      <c r="B29" s="16">
        <f>ROUND((-B9)*$G$3,2)</f>
        <v>-67544.4</v>
      </c>
      <c r="C29" s="16">
        <f aca="true" t="shared" si="8" ref="C29:N29">ROUND((-C9)*$G$3,2)</f>
        <v>-68002</v>
      </c>
      <c r="D29" s="16">
        <f t="shared" si="8"/>
        <v>-50820</v>
      </c>
      <c r="E29" s="16">
        <f t="shared" si="8"/>
        <v>-9979.2</v>
      </c>
      <c r="F29" s="16">
        <f t="shared" si="8"/>
        <v>-33690.8</v>
      </c>
      <c r="G29" s="16">
        <f t="shared" si="8"/>
        <v>-57032.8</v>
      </c>
      <c r="H29" s="16">
        <f t="shared" si="8"/>
        <v>-11259.6</v>
      </c>
      <c r="I29" s="16">
        <f t="shared" si="8"/>
        <v>-64675.6</v>
      </c>
      <c r="J29" s="16">
        <f t="shared" si="8"/>
        <v>-52333.6</v>
      </c>
      <c r="K29" s="16">
        <f t="shared" si="8"/>
        <v>-50292</v>
      </c>
      <c r="L29" s="16">
        <f t="shared" si="8"/>
        <v>-38064.4</v>
      </c>
      <c r="M29" s="16">
        <f t="shared" si="8"/>
        <v>-19368.8</v>
      </c>
      <c r="N29" s="16">
        <f t="shared" si="8"/>
        <v>-17036.8</v>
      </c>
      <c r="O29" s="32">
        <f aca="true" t="shared" si="9" ref="O29:O47">SUM(B29:N29)</f>
        <v>-540100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-471.8</v>
      </c>
      <c r="C30" s="31">
        <f aca="true" t="shared" si="10" ref="C30:O30">SUM(C31:C40)</f>
        <v>-471.8</v>
      </c>
      <c r="D30" s="31">
        <f t="shared" si="10"/>
        <v>-1011</v>
      </c>
      <c r="E30" s="31">
        <f t="shared" si="10"/>
        <v>0</v>
      </c>
      <c r="F30" s="31">
        <f t="shared" si="10"/>
        <v>-1685</v>
      </c>
      <c r="G30" s="31">
        <f t="shared" si="10"/>
        <v>-1415.4</v>
      </c>
      <c r="H30" s="31">
        <f t="shared" si="10"/>
        <v>-19069.04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-24124.04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-471.8</v>
      </c>
      <c r="C35" s="33">
        <v>-471.8</v>
      </c>
      <c r="D35" s="33">
        <v>-1011</v>
      </c>
      <c r="E35" s="33">
        <v>0</v>
      </c>
      <c r="F35" s="33">
        <v>-1685</v>
      </c>
      <c r="G35" s="33">
        <v>-1415.4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-5055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-19069.04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-19069.04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-3095.72</v>
      </c>
      <c r="E42" s="35">
        <v>0</v>
      </c>
      <c r="F42" s="35">
        <v>0</v>
      </c>
      <c r="G42" s="35">
        <v>0</v>
      </c>
      <c r="H42" s="35">
        <v>-953.45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-4049.17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883606.61</v>
      </c>
      <c r="C45" s="36">
        <f t="shared" si="11"/>
        <v>642168.8999999999</v>
      </c>
      <c r="D45" s="36">
        <f t="shared" si="11"/>
        <v>583203.34</v>
      </c>
      <c r="E45" s="36">
        <f t="shared" si="11"/>
        <v>184918.4</v>
      </c>
      <c r="F45" s="36">
        <f t="shared" si="11"/>
        <v>639748.7799999998</v>
      </c>
      <c r="G45" s="36">
        <f t="shared" si="11"/>
        <v>855617.4500000001</v>
      </c>
      <c r="H45" s="36">
        <f t="shared" si="11"/>
        <v>164370.60000000003</v>
      </c>
      <c r="I45" s="36">
        <f t="shared" si="11"/>
        <v>620631.69</v>
      </c>
      <c r="J45" s="36">
        <f t="shared" si="11"/>
        <v>577434.6900000001</v>
      </c>
      <c r="K45" s="36">
        <f t="shared" si="11"/>
        <v>747050.39</v>
      </c>
      <c r="L45" s="36">
        <f t="shared" si="11"/>
        <v>702567.6699999999</v>
      </c>
      <c r="M45" s="36">
        <f t="shared" si="11"/>
        <v>401931.23</v>
      </c>
      <c r="N45" s="36">
        <f t="shared" si="11"/>
        <v>212299.34000000003</v>
      </c>
      <c r="O45" s="36">
        <f>SUM(B45:N45)</f>
        <v>7215549.09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883606.61</v>
      </c>
      <c r="C51" s="51">
        <f t="shared" si="12"/>
        <v>642168.9</v>
      </c>
      <c r="D51" s="51">
        <f t="shared" si="12"/>
        <v>583203.34</v>
      </c>
      <c r="E51" s="51">
        <f t="shared" si="12"/>
        <v>184918.4</v>
      </c>
      <c r="F51" s="51">
        <f t="shared" si="12"/>
        <v>639748.78</v>
      </c>
      <c r="G51" s="51">
        <f t="shared" si="12"/>
        <v>855617.44</v>
      </c>
      <c r="H51" s="51">
        <f t="shared" si="12"/>
        <v>164370.61</v>
      </c>
      <c r="I51" s="51">
        <f t="shared" si="12"/>
        <v>620631.69</v>
      </c>
      <c r="J51" s="51">
        <f t="shared" si="12"/>
        <v>577434.69</v>
      </c>
      <c r="K51" s="51">
        <f t="shared" si="12"/>
        <v>747050.4</v>
      </c>
      <c r="L51" s="51">
        <f t="shared" si="12"/>
        <v>702567.68</v>
      </c>
      <c r="M51" s="51">
        <f t="shared" si="12"/>
        <v>401931.23</v>
      </c>
      <c r="N51" s="51">
        <f t="shared" si="12"/>
        <v>212299.33</v>
      </c>
      <c r="O51" s="36">
        <f t="shared" si="12"/>
        <v>7215549.1</v>
      </c>
      <c r="Q51"/>
    </row>
    <row r="52" spans="1:18" ht="18.75" customHeight="1">
      <c r="A52" s="26" t="s">
        <v>57</v>
      </c>
      <c r="B52" s="51">
        <v>729809.08</v>
      </c>
      <c r="C52" s="51">
        <v>469718.67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1199527.75</v>
      </c>
      <c r="P52"/>
      <c r="Q52"/>
      <c r="R52" s="43"/>
    </row>
    <row r="53" spans="1:16" ht="18.75" customHeight="1">
      <c r="A53" s="26" t="s">
        <v>58</v>
      </c>
      <c r="B53" s="51">
        <v>153797.53</v>
      </c>
      <c r="C53" s="51">
        <v>172450.23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326247.76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583203.34</v>
      </c>
      <c r="E54" s="52">
        <v>0</v>
      </c>
      <c r="F54" s="52">
        <v>0</v>
      </c>
      <c r="G54" s="52">
        <v>0</v>
      </c>
      <c r="H54" s="51">
        <v>164370.61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747573.95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184918.4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184918.4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639748.78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639748.78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855617.44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855617.44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620631.69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620631.69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577434.69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577434.69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747050.4</v>
      </c>
      <c r="L60" s="31">
        <v>702567.68</v>
      </c>
      <c r="M60" s="52">
        <v>0</v>
      </c>
      <c r="N60" s="52">
        <v>0</v>
      </c>
      <c r="O60" s="36">
        <f t="shared" si="13"/>
        <v>1449618.08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401931.23</v>
      </c>
      <c r="N61" s="52">
        <v>0</v>
      </c>
      <c r="O61" s="36">
        <f t="shared" si="13"/>
        <v>401931.23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212299.33</v>
      </c>
      <c r="O62" s="55">
        <f t="shared" si="13"/>
        <v>212299.33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2021-07-26T14:05:58Z</dcterms:modified>
  <cp:category/>
  <cp:version/>
  <cp:contentType/>
  <cp:contentStatus/>
</cp:coreProperties>
</file>