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<sst xmlns="http://schemas.openxmlformats.org/spreadsheetml/2006/main" count="80" uniqueCount="77">
  <si>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</si>
  <si>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</si>
  <si>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</si>
  <si>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</si>
  <si>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</si>
  <si>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</si>
  <si>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</si>
  <si>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</si>
  <si>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</si>
  <si>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</si>
  <si>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</si>
  <si>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</si>
  <si>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</si>
  <si>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</si>
  <si>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</si>
  <si>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</si>
  <si>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</si>
  <si>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</si>
  <si>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</si>
  <si>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</si>
  <si>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</si>
  <si>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</si>
  <si>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</si>
  <si>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</si>
  <si>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</si>
  <si>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</si>
  <si>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</si>
  <si>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</si>
  <si>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</si>
  <si>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</si>
  <si>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</si>
  <si>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</si>
  <si>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</si>
  <si>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</si>
  <si>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</si>
  <si>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</si>
  <si>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</si>
  <si>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</si>
  <si>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</si>
  <si>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</si>
  <si>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</si>
  <si>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</si>
  <si>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</si>
  <si>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</si>
  <si>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</si>
  <si>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</si>
  <si>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</si>
  <si>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</si>
  <si>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</si>
  <si>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</si>
  <si>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</si>
  <si>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</si>
  <si>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</si>
  <si>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</si>
  <si>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</si>
  <si>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</si>
  <si>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</si>
  <si>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</si>
  <si>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</si>
  <si>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</si>
  <si>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</si>
  <si>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</si>
  <si>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</si>
  <si>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</si>
  <si>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</si>
  <si>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</si>
  <si>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</si>
  <si>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</si>
  <si>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</si>
  <si>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</si>
  <si>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</si>
  <si>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</si>
  <si>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</si>
  <si>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18/07/21 - VENCIMENTO 23/07/21</t>
  </si>
  <si>
    <t>Nota: (1) Revisões do período de 19/03 a 03/12 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</si>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</sst>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110088</v>
      </c>
      <c r="C7" s="9">
        <f t="shared" si="0"/>
        <v>76523</v>
      </c>
      <c r="D7" s="9">
        <f t="shared" si="0"/>
        <v>84979</v>
      </c>
      <c r="E7" s="9">
        <f t="shared" si="0"/>
        <v>15131</v>
      </c>
      <c r="F7" s="9">
        <f t="shared" si="0"/>
        <v>60595</v>
      </c>
      <c r="G7" s="9">
        <f t="shared" si="0"/>
        <v>90719</v>
      </c>
      <c r="H7" s="9">
        <f t="shared" si="0"/>
        <v>11033</v>
      </c>
      <c r="I7" s="9">
        <f t="shared" si="0"/>
        <v>70174</v>
      </c>
      <c r="J7" s="9">
        <f t="shared" si="0"/>
        <v>71747</v>
      </c>
      <c r="K7" s="9">
        <f t="shared" si="0"/>
        <v>105561</v>
      </c>
      <c r="L7" s="9">
        <f t="shared" si="0"/>
        <v>76339</v>
      </c>
      <c r="M7" s="9">
        <f t="shared" si="0"/>
        <v>32147</v>
      </c>
      <c r="N7" s="9">
        <f t="shared" si="0"/>
        <v>17983</v>
      </c>
      <c r="O7" s="9">
        <f t="shared" si="0"/>
        <v>823019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8316</v>
      </c>
      <c r="C8" s="11">
        <f t="shared" si="1"/>
        <v>7601</v>
      </c>
      <c r="D8" s="11">
        <f t="shared" si="1"/>
        <v>6239</v>
      </c>
      <c r="E8" s="11">
        <f t="shared" si="1"/>
        <v>934</v>
      </c>
      <c r="F8" s="11">
        <f t="shared" si="1"/>
        <v>4472</v>
      </c>
      <c r="G8" s="11">
        <f t="shared" si="1"/>
        <v>6380</v>
      </c>
      <c r="H8" s="11">
        <f t="shared" si="1"/>
        <v>928</v>
      </c>
      <c r="I8" s="11">
        <f t="shared" si="1"/>
        <v>7040</v>
      </c>
      <c r="J8" s="11">
        <f t="shared" si="1"/>
        <v>5413</v>
      </c>
      <c r="K8" s="11">
        <f t="shared" si="1"/>
        <v>6687</v>
      </c>
      <c r="L8" s="11">
        <f t="shared" si="1"/>
        <v>4540</v>
      </c>
      <c r="M8" s="11">
        <f t="shared" si="1"/>
        <v>1750</v>
      </c>
      <c r="N8" s="11">
        <f t="shared" si="1"/>
        <v>1358</v>
      </c>
      <c r="O8" s="11">
        <f t="shared" si="1"/>
        <v>61658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8316</v>
      </c>
      <c r="C9" s="11">
        <v>7601</v>
      </c>
      <c r="D9" s="11">
        <v>6239</v>
      </c>
      <c r="E9" s="11">
        <v>934</v>
      </c>
      <c r="F9" s="11">
        <v>4472</v>
      </c>
      <c r="G9" s="11">
        <v>6380</v>
      </c>
      <c r="H9" s="11">
        <v>926</v>
      </c>
      <c r="I9" s="11">
        <v>7040</v>
      </c>
      <c r="J9" s="11">
        <v>5413</v>
      </c>
      <c r="K9" s="11">
        <v>6681</v>
      </c>
      <c r="L9" s="11">
        <v>4540</v>
      </c>
      <c r="M9" s="11">
        <v>1749</v>
      </c>
      <c r="N9" s="11">
        <v>1358</v>
      </c>
      <c r="O9" s="11">
        <f>SUM(B9:N9)</f>
        <v>61649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101772</v>
      </c>
      <c r="C11" s="13">
        <v>68922</v>
      </c>
      <c r="D11" s="13">
        <v>78740</v>
      </c>
      <c r="E11" s="13">
        <v>14197</v>
      </c>
      <c r="F11" s="13">
        <v>56123</v>
      </c>
      <c r="G11" s="13">
        <v>84339</v>
      </c>
      <c r="H11" s="13">
        <v>10105</v>
      </c>
      <c r="I11" s="13">
        <v>63134</v>
      </c>
      <c r="J11" s="13">
        <v>66334</v>
      </c>
      <c r="K11" s="13">
        <v>98874</v>
      </c>
      <c r="L11" s="13">
        <v>71799</v>
      </c>
      <c r="M11" s="13">
        <v>30397</v>
      </c>
      <c r="N11" s="13">
        <v>16625</v>
      </c>
      <c r="O11" s="11">
        <f>SUM(B11:N11)</f>
        <v>761361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1.141172616400096</v>
      </c>
      <c r="C15" s="19">
        <v>1.362998127257791</v>
      </c>
      <c r="D15" s="19">
        <v>1.201082244602517</v>
      </c>
      <c r="E15" s="19">
        <v>1.05813108209174</v>
      </c>
      <c r="F15" s="19">
        <v>2.509380276251995</v>
      </c>
      <c r="G15" s="19">
        <v>1.654307793497029</v>
      </c>
      <c r="H15" s="19">
        <v>1.859974642087984</v>
      </c>
      <c r="I15" s="19">
        <v>1.3611526730468</v>
      </c>
      <c r="J15" s="19">
        <v>1.432124452263523</v>
      </c>
      <c r="K15" s="19">
        <v>1.296019353819273</v>
      </c>
      <c r="L15" s="19">
        <v>1.418084805052354</v>
      </c>
      <c r="M15" s="19">
        <v>1.448758274167972</v>
      </c>
      <c r="N15" s="19">
        <v>1.338822700495277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322597.03</v>
      </c>
      <c r="C17" s="24">
        <f aca="true" t="shared" si="2" ref="C17:N17">C18+C19+C20+C21+C22+C23+C24+C25</f>
        <v>268896.97000000003</v>
      </c>
      <c r="D17" s="24">
        <f t="shared" si="2"/>
        <v>222985.83000000002</v>
      </c>
      <c r="E17" s="24">
        <f t="shared" si="2"/>
        <v>64101.93</v>
      </c>
      <c r="F17" s="24">
        <f t="shared" si="2"/>
        <v>376268.61</v>
      </c>
      <c r="G17" s="24">
        <f t="shared" si="2"/>
        <v>319279.7</v>
      </c>
      <c r="H17" s="24">
        <f t="shared" si="2"/>
        <v>56971.65000000001</v>
      </c>
      <c r="I17" s="24">
        <f t="shared" si="2"/>
        <v>250971.84</v>
      </c>
      <c r="J17" s="24">
        <f t="shared" si="2"/>
        <v>250094.09000000003</v>
      </c>
      <c r="K17" s="24">
        <f t="shared" si="2"/>
        <v>335088.52999999997</v>
      </c>
      <c r="L17" s="24">
        <f t="shared" si="2"/>
        <v>304895.52999999997</v>
      </c>
      <c r="M17" s="24">
        <f t="shared" si="2"/>
        <v>157199.53</v>
      </c>
      <c r="N17" s="24">
        <f t="shared" si="2"/>
        <v>71492.89000000001</v>
      </c>
      <c r="O17" s="24">
        <f>O18+O19+O20+O21+O22+O23+O24+O25</f>
        <v>3000844.1300000004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242766.06</v>
      </c>
      <c r="C18" s="30">
        <f t="shared" si="3"/>
        <v>174281.13</v>
      </c>
      <c r="D18" s="30">
        <f t="shared" si="3"/>
        <v>169694.57</v>
      </c>
      <c r="E18" s="30">
        <f t="shared" si="3"/>
        <v>51689.01</v>
      </c>
      <c r="F18" s="30">
        <f t="shared" si="3"/>
        <v>140198.65</v>
      </c>
      <c r="G18" s="30">
        <f t="shared" si="3"/>
        <v>172547.54</v>
      </c>
      <c r="H18" s="30">
        <f t="shared" si="3"/>
        <v>28137.46</v>
      </c>
      <c r="I18" s="30">
        <f t="shared" si="3"/>
        <v>158551.14</v>
      </c>
      <c r="J18" s="30">
        <f t="shared" si="3"/>
        <v>163159.85</v>
      </c>
      <c r="K18" s="30">
        <f t="shared" si="3"/>
        <v>227072.27</v>
      </c>
      <c r="L18" s="30">
        <f t="shared" si="3"/>
        <v>186893.14</v>
      </c>
      <c r="M18" s="30">
        <f t="shared" si="3"/>
        <v>90918.15</v>
      </c>
      <c r="N18" s="30">
        <f t="shared" si="3"/>
        <v>45962.75</v>
      </c>
      <c r="O18" s="30">
        <f aca="true" t="shared" si="4" ref="O18:O25">SUM(B18:N18)</f>
        <v>1851871.7200000002</v>
      </c>
    </row>
    <row r="19" spans="1:23" ht="18.75" customHeight="1">
      <c r="A19" s="26" t="s">
        <v>35</v>
      </c>
      <c r="B19" s="30">
        <f>IF(B15&lt;&gt;0,ROUND((B15-1)*B18,2),0)</f>
        <v>34271.92</v>
      </c>
      <c r="C19" s="30">
        <f aca="true" t="shared" si="5" ref="C19:N19">IF(C15&lt;&gt;0,ROUND((C15-1)*C18,2),0)</f>
        <v>63263.72</v>
      </c>
      <c r="D19" s="30">
        <f t="shared" si="5"/>
        <v>34122.57</v>
      </c>
      <c r="E19" s="30">
        <f t="shared" si="5"/>
        <v>3004.74</v>
      </c>
      <c r="F19" s="30">
        <f t="shared" si="5"/>
        <v>211613.08</v>
      </c>
      <c r="G19" s="30">
        <f t="shared" si="5"/>
        <v>112899.2</v>
      </c>
      <c r="H19" s="30">
        <f t="shared" si="5"/>
        <v>24197.5</v>
      </c>
      <c r="I19" s="30">
        <f t="shared" si="5"/>
        <v>57261.17</v>
      </c>
      <c r="J19" s="30">
        <f t="shared" si="5"/>
        <v>70505.36</v>
      </c>
      <c r="K19" s="30">
        <f t="shared" si="5"/>
        <v>67217.79</v>
      </c>
      <c r="L19" s="30">
        <f t="shared" si="5"/>
        <v>78137.18</v>
      </c>
      <c r="M19" s="30">
        <f t="shared" si="5"/>
        <v>40800.27</v>
      </c>
      <c r="N19" s="30">
        <f t="shared" si="5"/>
        <v>15573.22</v>
      </c>
      <c r="O19" s="30">
        <f t="shared" si="4"/>
        <v>812867.72</v>
      </c>
      <c r="W19" s="62"/>
    </row>
    <row r="20" spans="1:15" ht="18.75" customHeight="1">
      <c r="A20" s="26" t="s">
        <v>36</v>
      </c>
      <c r="B20" s="30">
        <v>15253.71</v>
      </c>
      <c r="C20" s="30">
        <v>13592.51</v>
      </c>
      <c r="D20" s="30">
        <v>9295.62</v>
      </c>
      <c r="E20" s="30">
        <v>3689.1</v>
      </c>
      <c r="F20" s="30">
        <v>9917.22</v>
      </c>
      <c r="G20" s="30">
        <v>13422.71</v>
      </c>
      <c r="H20" s="30">
        <v>1824.83</v>
      </c>
      <c r="I20" s="30">
        <v>10067.84</v>
      </c>
      <c r="J20" s="30">
        <v>11452.43</v>
      </c>
      <c r="K20" s="30">
        <v>16168.99</v>
      </c>
      <c r="L20" s="30">
        <v>15886.45</v>
      </c>
      <c r="M20" s="30">
        <v>7264.79</v>
      </c>
      <c r="N20" s="30">
        <v>3803.87</v>
      </c>
      <c r="O20" s="30">
        <f t="shared" si="4"/>
        <v>131640.07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-6785.1</v>
      </c>
      <c r="C23" s="30">
        <v>0</v>
      </c>
      <c r="D23" s="30">
        <v>-4908.8</v>
      </c>
      <c r="E23" s="30">
        <v>-212.82</v>
      </c>
      <c r="F23" s="30">
        <v>-614.72</v>
      </c>
      <c r="G23" s="30">
        <v>0</v>
      </c>
      <c r="H23" s="30">
        <v>-401.95</v>
      </c>
      <c r="I23" s="30">
        <v>0</v>
      </c>
      <c r="J23" s="30">
        <v>-3657.12</v>
      </c>
      <c r="K23" s="30">
        <v>-268.76</v>
      </c>
      <c r="L23" s="30">
        <v>-824.34</v>
      </c>
      <c r="M23" s="30">
        <v>0</v>
      </c>
      <c r="N23" s="30">
        <v>-194.31</v>
      </c>
      <c r="O23" s="30">
        <f t="shared" si="4"/>
        <v>-17867.920000000002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-36590.4</v>
      </c>
      <c r="C27" s="30">
        <f>+C28+C30+C42+C43+C46-C47</f>
        <v>-33444.4</v>
      </c>
      <c r="D27" s="30">
        <f t="shared" si="6"/>
        <v>-28471.6</v>
      </c>
      <c r="E27" s="30">
        <f t="shared" si="6"/>
        <v>-4109.6</v>
      </c>
      <c r="F27" s="30">
        <f t="shared" si="6"/>
        <v>-19676.8</v>
      </c>
      <c r="G27" s="30">
        <f t="shared" si="6"/>
        <v>-28072</v>
      </c>
      <c r="H27" s="30">
        <f t="shared" si="6"/>
        <v>-9535.39</v>
      </c>
      <c r="I27" s="30">
        <f t="shared" si="6"/>
        <v>-30976</v>
      </c>
      <c r="J27" s="30">
        <f t="shared" si="6"/>
        <v>-23817.2</v>
      </c>
      <c r="K27" s="30">
        <f t="shared" si="6"/>
        <v>-29396.4</v>
      </c>
      <c r="L27" s="30">
        <f t="shared" si="6"/>
        <v>-19976</v>
      </c>
      <c r="M27" s="30">
        <f t="shared" si="6"/>
        <v>-7695.6</v>
      </c>
      <c r="N27" s="30">
        <f t="shared" si="6"/>
        <v>-5975.2</v>
      </c>
      <c r="O27" s="30">
        <f t="shared" si="6"/>
        <v>-277736.58999999997</v>
      </c>
    </row>
    <row r="28" spans="1:15" ht="18.75" customHeight="1">
      <c r="A28" s="26" t="s">
        <v>40</v>
      </c>
      <c r="B28" s="31">
        <f>+B29</f>
        <v>-36590.4</v>
      </c>
      <c r="C28" s="31">
        <f>+C29</f>
        <v>-33444.4</v>
      </c>
      <c r="D28" s="31">
        <f aca="true" t="shared" si="7" ref="D28:O28">+D29</f>
        <v>-27451.6</v>
      </c>
      <c r="E28" s="31">
        <f t="shared" si="7"/>
        <v>-4109.6</v>
      </c>
      <c r="F28" s="31">
        <f t="shared" si="7"/>
        <v>-19676.8</v>
      </c>
      <c r="G28" s="31">
        <f t="shared" si="7"/>
        <v>-28072</v>
      </c>
      <c r="H28" s="31">
        <f t="shared" si="7"/>
        <v>-4074.4</v>
      </c>
      <c r="I28" s="31">
        <f t="shared" si="7"/>
        <v>-30976</v>
      </c>
      <c r="J28" s="31">
        <f t="shared" si="7"/>
        <v>-23817.2</v>
      </c>
      <c r="K28" s="31">
        <f t="shared" si="7"/>
        <v>-29396.4</v>
      </c>
      <c r="L28" s="31">
        <f t="shared" si="7"/>
        <v>-19976</v>
      </c>
      <c r="M28" s="31">
        <f t="shared" si="7"/>
        <v>-7695.6</v>
      </c>
      <c r="N28" s="31">
        <f t="shared" si="7"/>
        <v>-5975.2</v>
      </c>
      <c r="O28" s="31">
        <f t="shared" si="7"/>
        <v>-271255.6</v>
      </c>
    </row>
    <row r="29" spans="1:26" ht="18.75" customHeight="1">
      <c r="A29" s="27" t="s">
        <v>41</v>
      </c>
      <c r="B29" s="16">
        <f>ROUND((-B9)*$G$3,2)</f>
        <v>-36590.4</v>
      </c>
      <c r="C29" s="16">
        <f aca="true" t="shared" si="8" ref="C29:N29">ROUND((-C9)*$G$3,2)</f>
        <v>-33444.4</v>
      </c>
      <c r="D29" s="16">
        <f t="shared" si="8"/>
        <v>-27451.6</v>
      </c>
      <c r="E29" s="16">
        <f t="shared" si="8"/>
        <v>-4109.6</v>
      </c>
      <c r="F29" s="16">
        <f t="shared" si="8"/>
        <v>-19676.8</v>
      </c>
      <c r="G29" s="16">
        <f t="shared" si="8"/>
        <v>-28072</v>
      </c>
      <c r="H29" s="16">
        <f t="shared" si="8"/>
        <v>-4074.4</v>
      </c>
      <c r="I29" s="16">
        <f t="shared" si="8"/>
        <v>-30976</v>
      </c>
      <c r="J29" s="16">
        <f t="shared" si="8"/>
        <v>-23817.2</v>
      </c>
      <c r="K29" s="16">
        <f t="shared" si="8"/>
        <v>-29396.4</v>
      </c>
      <c r="L29" s="16">
        <f t="shared" si="8"/>
        <v>-19976</v>
      </c>
      <c r="M29" s="16">
        <f t="shared" si="8"/>
        <v>-7695.6</v>
      </c>
      <c r="N29" s="16">
        <f t="shared" si="8"/>
        <v>-5975.2</v>
      </c>
      <c r="O29" s="32">
        <f aca="true" t="shared" si="9" ref="O29:O47">SUM(B29:N29)</f>
        <v>-271255.6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-5200.94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-5200.94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-5200.94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-5200.94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-1020</v>
      </c>
      <c r="E42" s="35">
        <v>0</v>
      </c>
      <c r="F42" s="35">
        <v>0</v>
      </c>
      <c r="G42" s="35">
        <v>0</v>
      </c>
      <c r="H42" s="35">
        <v>-260.05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-1280.05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286006.63</v>
      </c>
      <c r="C45" s="36">
        <f t="shared" si="11"/>
        <v>235452.57000000004</v>
      </c>
      <c r="D45" s="36">
        <f t="shared" si="11"/>
        <v>194514.23</v>
      </c>
      <c r="E45" s="36">
        <f t="shared" si="11"/>
        <v>59992.33</v>
      </c>
      <c r="F45" s="36">
        <f t="shared" si="11"/>
        <v>356591.81</v>
      </c>
      <c r="G45" s="36">
        <f t="shared" si="11"/>
        <v>291207.7</v>
      </c>
      <c r="H45" s="36">
        <f t="shared" si="11"/>
        <v>47436.26000000001</v>
      </c>
      <c r="I45" s="36">
        <f t="shared" si="11"/>
        <v>219995.84</v>
      </c>
      <c r="J45" s="36">
        <f t="shared" si="11"/>
        <v>226276.89</v>
      </c>
      <c r="K45" s="36">
        <f t="shared" si="11"/>
        <v>305692.12999999995</v>
      </c>
      <c r="L45" s="36">
        <f t="shared" si="11"/>
        <v>284919.52999999997</v>
      </c>
      <c r="M45" s="36">
        <f t="shared" si="11"/>
        <v>149503.93</v>
      </c>
      <c r="N45" s="36">
        <f t="shared" si="11"/>
        <v>65517.69000000002</v>
      </c>
      <c r="O45" s="36">
        <f>SUM(B45:N45)</f>
        <v>2723107.54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286006.63</v>
      </c>
      <c r="C51" s="51">
        <f t="shared" si="12"/>
        <v>235452.58</v>
      </c>
      <c r="D51" s="51">
        <f t="shared" si="12"/>
        <v>194514.22</v>
      </c>
      <c r="E51" s="51">
        <f t="shared" si="12"/>
        <v>59992.33</v>
      </c>
      <c r="F51" s="51">
        <f t="shared" si="12"/>
        <v>356591.81</v>
      </c>
      <c r="G51" s="51">
        <f t="shared" si="12"/>
        <v>291207.7</v>
      </c>
      <c r="H51" s="51">
        <f t="shared" si="12"/>
        <v>47436.26</v>
      </c>
      <c r="I51" s="51">
        <f t="shared" si="12"/>
        <v>219995.83</v>
      </c>
      <c r="J51" s="51">
        <f t="shared" si="12"/>
        <v>226276.89</v>
      </c>
      <c r="K51" s="51">
        <f t="shared" si="12"/>
        <v>305692.12</v>
      </c>
      <c r="L51" s="51">
        <f t="shared" si="12"/>
        <v>284919.53</v>
      </c>
      <c r="M51" s="51">
        <f t="shared" si="12"/>
        <v>149503.93</v>
      </c>
      <c r="N51" s="51">
        <f t="shared" si="12"/>
        <v>65517.69</v>
      </c>
      <c r="O51" s="36">
        <f t="shared" si="12"/>
        <v>2723107.52</v>
      </c>
      <c r="Q51"/>
    </row>
    <row r="52" spans="1:18" ht="18.75" customHeight="1">
      <c r="A52" s="26" t="s">
        <v>57</v>
      </c>
      <c r="B52" s="51">
        <v>240494.22</v>
      </c>
      <c r="C52" s="51">
        <v>174849.34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415343.56</v>
      </c>
      <c r="P52"/>
      <c r="Q52"/>
      <c r="R52" s="43"/>
    </row>
    <row r="53" spans="1:16" ht="18.75" customHeight="1">
      <c r="A53" s="26" t="s">
        <v>58</v>
      </c>
      <c r="B53" s="51">
        <v>45512.41</v>
      </c>
      <c r="C53" s="51">
        <v>60603.24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106115.65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194514.22</v>
      </c>
      <c r="E54" s="52">
        <v>0</v>
      </c>
      <c r="F54" s="52">
        <v>0</v>
      </c>
      <c r="G54" s="52">
        <v>0</v>
      </c>
      <c r="H54" s="51">
        <v>47436.26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241950.48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59992.33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59992.33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356591.81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356591.81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291207.7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291207.7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219995.83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219995.83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226276.89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226276.89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305692.12</v>
      </c>
      <c r="L60" s="31">
        <v>284919.53</v>
      </c>
      <c r="M60" s="52">
        <v>0</v>
      </c>
      <c r="N60" s="52">
        <v>0</v>
      </c>
      <c r="O60" s="36">
        <f t="shared" si="13"/>
        <v>590611.65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149503.93</v>
      </c>
      <c r="N61" s="52">
        <v>0</v>
      </c>
      <c r="O61" s="36">
        <f t="shared" si="13"/>
        <v>149503.93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65517.69</v>
      </c>
      <c r="O62" s="55">
        <f t="shared" si="13"/>
        <v>65517.69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2021-07-22T17:00:30Z</dcterms:modified>
  <cp:category/>
  <cp:version/>
  <cp:contentType/>
  <cp:contentStatus/>
</cp:coreProperties>
</file>