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<sst xmlns="http://schemas.openxmlformats.org/spreadsheetml/2006/main" count="80" uniqueCount="77">
  <si>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</si>
  <si>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</si>
  <si>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</si>
  <si>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</si>
  <si>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</si>
  <si>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</si>
  <si>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</si>
  <si>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</si>
  <si>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</si>
  <si>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</si>
  <si>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</si>
  <si>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</si>
  <si>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</si>
  <si>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</si>
  <si>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</si>
  <si>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</si>
  <si>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</si>
  <si>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</si>
  <si>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</si>
  <si>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</si>
  <si>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</si>
  <si>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</si>
  <si>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</si>
  <si>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</si>
  <si>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</si>
  <si>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</si>
  <si>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</si>
  <si>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</si>
  <si>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</si>
  <si>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</si>
  <si>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</si>
  <si>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</si>
  <si>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</si>
  <si>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</si>
  <si>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</si>
  <si>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</si>
  <si>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</si>
  <si>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</si>
  <si>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</si>
  <si>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</si>
  <si>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</si>
  <si>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</si>
  <si>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</si>
  <si>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</si>
  <si>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</si>
  <si>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</si>
  <si>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</si>
  <si>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</si>
  <si>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</si>
  <si>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</si>
  <si>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</si>
  <si>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</si>
  <si>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</si>
  <si>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</si>
  <si>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</si>
  <si>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</si>
  <si>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</si>
  <si>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</si>
  <si>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</si>
  <si>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</si>
  <si>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</si>
  <si>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</si>
  <si>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</si>
  <si>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</si>
  <si>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</si>
  <si>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</si>
  <si>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</si>
  <si>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</si>
  <si>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</si>
  <si>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</si>
  <si>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</si>
  <si>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</si>
  <si>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</si>
  <si>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16/07/21 - VENCIMENTO 23/07/21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</si>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</sst>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301942</v>
      </c>
      <c r="C7" s="9">
        <f t="shared" si="0"/>
        <v>214925</v>
      </c>
      <c r="D7" s="9">
        <f t="shared" si="0"/>
        <v>232221</v>
      </c>
      <c r="E7" s="9">
        <f t="shared" si="0"/>
        <v>50480</v>
      </c>
      <c r="F7" s="9">
        <f t="shared" si="0"/>
        <v>101265</v>
      </c>
      <c r="G7" s="9">
        <f t="shared" si="0"/>
        <v>278109</v>
      </c>
      <c r="H7" s="9">
        <f t="shared" si="0"/>
        <v>41048</v>
      </c>
      <c r="I7" s="9">
        <f t="shared" si="0"/>
        <v>213157</v>
      </c>
      <c r="J7" s="9">
        <f t="shared" si="0"/>
        <v>181200</v>
      </c>
      <c r="K7" s="9">
        <f t="shared" si="0"/>
        <v>272481</v>
      </c>
      <c r="L7" s="9">
        <f t="shared" si="0"/>
        <v>202830</v>
      </c>
      <c r="M7" s="9">
        <f t="shared" si="0"/>
        <v>98034</v>
      </c>
      <c r="N7" s="9">
        <f t="shared" si="0"/>
        <v>61622</v>
      </c>
      <c r="O7" s="9">
        <f t="shared" si="0"/>
        <v>2249314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14537</v>
      </c>
      <c r="C8" s="11">
        <f t="shared" si="1"/>
        <v>14252</v>
      </c>
      <c r="D8" s="11">
        <f t="shared" si="1"/>
        <v>11170</v>
      </c>
      <c r="E8" s="11">
        <f t="shared" si="1"/>
        <v>2169</v>
      </c>
      <c r="F8" s="11">
        <f t="shared" si="1"/>
        <v>4637</v>
      </c>
      <c r="G8" s="11">
        <f t="shared" si="1"/>
        <v>12412</v>
      </c>
      <c r="H8" s="11">
        <f t="shared" si="1"/>
        <v>2351</v>
      </c>
      <c r="I8" s="11">
        <f t="shared" si="1"/>
        <v>14323</v>
      </c>
      <c r="J8" s="11">
        <f t="shared" si="1"/>
        <v>8941</v>
      </c>
      <c r="K8" s="11">
        <f t="shared" si="1"/>
        <v>10342</v>
      </c>
      <c r="L8" s="11">
        <f t="shared" si="1"/>
        <v>7882</v>
      </c>
      <c r="M8" s="11">
        <f t="shared" si="1"/>
        <v>4127</v>
      </c>
      <c r="N8" s="11">
        <f t="shared" si="1"/>
        <v>3749</v>
      </c>
      <c r="O8" s="11">
        <f t="shared" si="1"/>
        <v>110892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14537</v>
      </c>
      <c r="C9" s="11">
        <v>14252</v>
      </c>
      <c r="D9" s="11">
        <v>11170</v>
      </c>
      <c r="E9" s="11">
        <v>2169</v>
      </c>
      <c r="F9" s="11">
        <v>4637</v>
      </c>
      <c r="G9" s="11">
        <v>12412</v>
      </c>
      <c r="H9" s="11">
        <v>2347</v>
      </c>
      <c r="I9" s="11">
        <v>14323</v>
      </c>
      <c r="J9" s="11">
        <v>8941</v>
      </c>
      <c r="K9" s="11">
        <v>10337</v>
      </c>
      <c r="L9" s="11">
        <v>7882</v>
      </c>
      <c r="M9" s="11">
        <v>4123</v>
      </c>
      <c r="N9" s="11">
        <v>3749</v>
      </c>
      <c r="O9" s="11">
        <f>SUM(B9:N9)</f>
        <v>110879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287405</v>
      </c>
      <c r="C11" s="13">
        <v>200673</v>
      </c>
      <c r="D11" s="13">
        <v>221051</v>
      </c>
      <c r="E11" s="13">
        <v>48311</v>
      </c>
      <c r="F11" s="13">
        <v>96628</v>
      </c>
      <c r="G11" s="13">
        <v>265697</v>
      </c>
      <c r="H11" s="13">
        <v>38697</v>
      </c>
      <c r="I11" s="13">
        <v>198834</v>
      </c>
      <c r="J11" s="13">
        <v>172259</v>
      </c>
      <c r="K11" s="13">
        <v>262139</v>
      </c>
      <c r="L11" s="13">
        <v>194948</v>
      </c>
      <c r="M11" s="13">
        <v>93907</v>
      </c>
      <c r="N11" s="13">
        <v>57873</v>
      </c>
      <c r="O11" s="11">
        <f>SUM(B11:N11)</f>
        <v>2138422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1.326839622061773</v>
      </c>
      <c r="C15" s="19">
        <v>1.366081842738317</v>
      </c>
      <c r="D15" s="19">
        <v>1.316079475243758</v>
      </c>
      <c r="E15" s="19">
        <v>1.0495977920962</v>
      </c>
      <c r="F15" s="19">
        <v>2.533279212480113</v>
      </c>
      <c r="G15" s="19">
        <v>1.654307793497029</v>
      </c>
      <c r="H15" s="19">
        <v>1.715666286677053</v>
      </c>
      <c r="I15" s="19">
        <v>1.34207109581305</v>
      </c>
      <c r="J15" s="19">
        <v>1.414087642482655</v>
      </c>
      <c r="K15" s="19">
        <v>1.259270223789666</v>
      </c>
      <c r="L15" s="19">
        <v>1.40920324004856</v>
      </c>
      <c r="M15" s="19">
        <v>1.411610622754837</v>
      </c>
      <c r="N15" s="19">
        <v>1.320607401172172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957597.0099999999</v>
      </c>
      <c r="C17" s="24">
        <f aca="true" t="shared" si="2" ref="C17:N17">C18+C19+C20+C21+C22+C23+C24+C25</f>
        <v>713068.96</v>
      </c>
      <c r="D17" s="24">
        <f t="shared" si="2"/>
        <v>641135.61</v>
      </c>
      <c r="E17" s="24">
        <f t="shared" si="2"/>
        <v>194067.05000000002</v>
      </c>
      <c r="F17" s="24">
        <f t="shared" si="2"/>
        <v>626981.0599999998</v>
      </c>
      <c r="G17" s="24">
        <f t="shared" si="2"/>
        <v>922814.5099999999</v>
      </c>
      <c r="H17" s="24">
        <f t="shared" si="2"/>
        <v>185334.07000000007</v>
      </c>
      <c r="I17" s="24">
        <f t="shared" si="2"/>
        <v>687808.61</v>
      </c>
      <c r="J17" s="24">
        <f t="shared" si="2"/>
        <v>610476.35</v>
      </c>
      <c r="K17" s="24">
        <f t="shared" si="2"/>
        <v>793906.07</v>
      </c>
      <c r="L17" s="24">
        <f t="shared" si="2"/>
        <v>754695.9299999999</v>
      </c>
      <c r="M17" s="24">
        <f t="shared" si="2"/>
        <v>423541.72000000003</v>
      </c>
      <c r="N17" s="24">
        <f t="shared" si="2"/>
        <v>221869.09000000003</v>
      </c>
      <c r="O17" s="24">
        <f>O18+O19+O20+O21+O22+O23+O24+O25</f>
        <v>7733296.04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665842.5</v>
      </c>
      <c r="C18" s="30">
        <f t="shared" si="3"/>
        <v>489491.69</v>
      </c>
      <c r="D18" s="30">
        <f t="shared" si="3"/>
        <v>463722.11</v>
      </c>
      <c r="E18" s="30">
        <f t="shared" si="3"/>
        <v>172444.73</v>
      </c>
      <c r="F18" s="30">
        <f t="shared" si="3"/>
        <v>234296.83</v>
      </c>
      <c r="G18" s="30">
        <f t="shared" si="3"/>
        <v>528963.32</v>
      </c>
      <c r="H18" s="30">
        <f t="shared" si="3"/>
        <v>104684.71</v>
      </c>
      <c r="I18" s="30">
        <f t="shared" si="3"/>
        <v>481606.93</v>
      </c>
      <c r="J18" s="30">
        <f t="shared" si="3"/>
        <v>412066.92</v>
      </c>
      <c r="K18" s="30">
        <f t="shared" si="3"/>
        <v>586133.88</v>
      </c>
      <c r="L18" s="30">
        <f t="shared" si="3"/>
        <v>496568.41</v>
      </c>
      <c r="M18" s="30">
        <f t="shared" si="3"/>
        <v>277259.76</v>
      </c>
      <c r="N18" s="30">
        <f t="shared" si="3"/>
        <v>157499.67</v>
      </c>
      <c r="O18" s="30">
        <f aca="true" t="shared" si="4" ref="O18:O25">SUM(B18:N18)</f>
        <v>5070581.459999999</v>
      </c>
    </row>
    <row r="19" spans="1:23" ht="18.75" customHeight="1">
      <c r="A19" s="26" t="s">
        <v>35</v>
      </c>
      <c r="B19" s="30">
        <f>IF(B15&lt;&gt;0,ROUND((B15-1)*B18,2),0)</f>
        <v>217623.71</v>
      </c>
      <c r="C19" s="30">
        <f aca="true" t="shared" si="5" ref="C19:N19">IF(C15&lt;&gt;0,ROUND((C15-1)*C18,2),0)</f>
        <v>179194.02</v>
      </c>
      <c r="D19" s="30">
        <f t="shared" si="5"/>
        <v>146573.04</v>
      </c>
      <c r="E19" s="30">
        <f t="shared" si="5"/>
        <v>8552.88</v>
      </c>
      <c r="F19" s="30">
        <f t="shared" si="5"/>
        <v>359242.46</v>
      </c>
      <c r="G19" s="30">
        <f t="shared" si="5"/>
        <v>346104.82</v>
      </c>
      <c r="H19" s="30">
        <f t="shared" si="5"/>
        <v>74919.32</v>
      </c>
      <c r="I19" s="30">
        <f t="shared" si="5"/>
        <v>164743.81</v>
      </c>
      <c r="J19" s="30">
        <f t="shared" si="5"/>
        <v>170631.82</v>
      </c>
      <c r="K19" s="30">
        <f t="shared" si="5"/>
        <v>151967.06</v>
      </c>
      <c r="L19" s="30">
        <f t="shared" si="5"/>
        <v>203197.4</v>
      </c>
      <c r="M19" s="30">
        <f t="shared" si="5"/>
        <v>114123.06</v>
      </c>
      <c r="N19" s="30">
        <f t="shared" si="5"/>
        <v>50495.56</v>
      </c>
      <c r="O19" s="30">
        <f t="shared" si="4"/>
        <v>2187368.9600000004</v>
      </c>
      <c r="W19" s="62"/>
    </row>
    <row r="20" spans="1:15" ht="18.75" customHeight="1">
      <c r="A20" s="26" t="s">
        <v>36</v>
      </c>
      <c r="B20" s="30">
        <v>37040.36</v>
      </c>
      <c r="C20" s="30">
        <v>26623.64</v>
      </c>
      <c r="D20" s="30">
        <v>18173.15</v>
      </c>
      <c r="E20" s="30">
        <v>7421.3</v>
      </c>
      <c r="F20" s="30">
        <v>18441.07</v>
      </c>
      <c r="G20" s="30">
        <v>27336.12</v>
      </c>
      <c r="H20" s="30">
        <v>3641.69</v>
      </c>
      <c r="I20" s="30">
        <v>16817.14</v>
      </c>
      <c r="J20" s="30">
        <v>23105.92</v>
      </c>
      <c r="K20" s="30">
        <v>32116.31</v>
      </c>
      <c r="L20" s="30">
        <v>31176.18</v>
      </c>
      <c r="M20" s="30">
        <v>13942.58</v>
      </c>
      <c r="N20" s="30">
        <v>7915.12</v>
      </c>
      <c r="O20" s="30">
        <f t="shared" si="4"/>
        <v>263750.57999999996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-2114.56</v>
      </c>
      <c r="E23" s="30">
        <v>-283.76</v>
      </c>
      <c r="F23" s="30">
        <v>-153.68</v>
      </c>
      <c r="G23" s="30">
        <v>0</v>
      </c>
      <c r="H23" s="30">
        <v>-1125.46</v>
      </c>
      <c r="I23" s="30">
        <v>-450.96</v>
      </c>
      <c r="J23" s="30">
        <v>-3961.88</v>
      </c>
      <c r="K23" s="30">
        <v>-1209.42</v>
      </c>
      <c r="L23" s="30">
        <v>-1049.16</v>
      </c>
      <c r="M23" s="30">
        <v>0</v>
      </c>
      <c r="N23" s="30">
        <v>-388.62</v>
      </c>
      <c r="O23" s="30">
        <f t="shared" si="4"/>
        <v>-10737.5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-63962.8</v>
      </c>
      <c r="C27" s="30">
        <f>+C28+C30+C42+C43+C46-C47</f>
        <v>-62708.8</v>
      </c>
      <c r="D27" s="30">
        <f t="shared" si="6"/>
        <v>-52258.75</v>
      </c>
      <c r="E27" s="30">
        <f t="shared" si="6"/>
        <v>-9543.6</v>
      </c>
      <c r="F27" s="30">
        <f t="shared" si="6"/>
        <v>-20402.8</v>
      </c>
      <c r="G27" s="30">
        <f t="shared" si="6"/>
        <v>-54612.8</v>
      </c>
      <c r="H27" s="30">
        <f t="shared" si="6"/>
        <v>-29265.84</v>
      </c>
      <c r="I27" s="30">
        <f t="shared" si="6"/>
        <v>-63021.2</v>
      </c>
      <c r="J27" s="30">
        <f t="shared" si="6"/>
        <v>-39340.4</v>
      </c>
      <c r="K27" s="30">
        <f t="shared" si="6"/>
        <v>-45482.8</v>
      </c>
      <c r="L27" s="30">
        <f t="shared" si="6"/>
        <v>-34680.8</v>
      </c>
      <c r="M27" s="30">
        <f t="shared" si="6"/>
        <v>-18141.2</v>
      </c>
      <c r="N27" s="30">
        <f t="shared" si="6"/>
        <v>-16495.6</v>
      </c>
      <c r="O27" s="30">
        <f t="shared" si="6"/>
        <v>-509917.38999999996</v>
      </c>
    </row>
    <row r="28" spans="1:15" ht="18.75" customHeight="1">
      <c r="A28" s="26" t="s">
        <v>40</v>
      </c>
      <c r="B28" s="31">
        <f>+B29</f>
        <v>-63962.8</v>
      </c>
      <c r="C28" s="31">
        <f>+C29</f>
        <v>-62708.8</v>
      </c>
      <c r="D28" s="31">
        <f aca="true" t="shared" si="7" ref="D28:O28">+D29</f>
        <v>-49148</v>
      </c>
      <c r="E28" s="31">
        <f t="shared" si="7"/>
        <v>-9543.6</v>
      </c>
      <c r="F28" s="31">
        <f t="shared" si="7"/>
        <v>-20402.8</v>
      </c>
      <c r="G28" s="31">
        <f t="shared" si="7"/>
        <v>-54612.8</v>
      </c>
      <c r="H28" s="31">
        <f t="shared" si="7"/>
        <v>-10326.8</v>
      </c>
      <c r="I28" s="31">
        <f t="shared" si="7"/>
        <v>-63021.2</v>
      </c>
      <c r="J28" s="31">
        <f t="shared" si="7"/>
        <v>-39340.4</v>
      </c>
      <c r="K28" s="31">
        <f t="shared" si="7"/>
        <v>-45482.8</v>
      </c>
      <c r="L28" s="31">
        <f t="shared" si="7"/>
        <v>-34680.8</v>
      </c>
      <c r="M28" s="31">
        <f t="shared" si="7"/>
        <v>-18141.2</v>
      </c>
      <c r="N28" s="31">
        <f t="shared" si="7"/>
        <v>-16495.6</v>
      </c>
      <c r="O28" s="31">
        <f t="shared" si="7"/>
        <v>-487867.6</v>
      </c>
    </row>
    <row r="29" spans="1:26" ht="18.75" customHeight="1">
      <c r="A29" s="27" t="s">
        <v>41</v>
      </c>
      <c r="B29" s="16">
        <f>ROUND((-B9)*$G$3,2)</f>
        <v>-63962.8</v>
      </c>
      <c r="C29" s="16">
        <f aca="true" t="shared" si="8" ref="C29:N29">ROUND((-C9)*$G$3,2)</f>
        <v>-62708.8</v>
      </c>
      <c r="D29" s="16">
        <f t="shared" si="8"/>
        <v>-49148</v>
      </c>
      <c r="E29" s="16">
        <f t="shared" si="8"/>
        <v>-9543.6</v>
      </c>
      <c r="F29" s="16">
        <f t="shared" si="8"/>
        <v>-20402.8</v>
      </c>
      <c r="G29" s="16">
        <f t="shared" si="8"/>
        <v>-54612.8</v>
      </c>
      <c r="H29" s="16">
        <f t="shared" si="8"/>
        <v>-10326.8</v>
      </c>
      <c r="I29" s="16">
        <f t="shared" si="8"/>
        <v>-63021.2</v>
      </c>
      <c r="J29" s="16">
        <f t="shared" si="8"/>
        <v>-39340.4</v>
      </c>
      <c r="K29" s="16">
        <f t="shared" si="8"/>
        <v>-45482.8</v>
      </c>
      <c r="L29" s="16">
        <f t="shared" si="8"/>
        <v>-34680.8</v>
      </c>
      <c r="M29" s="16">
        <f t="shared" si="8"/>
        <v>-18141.2</v>
      </c>
      <c r="N29" s="16">
        <f t="shared" si="8"/>
        <v>-16495.6</v>
      </c>
      <c r="O29" s="32">
        <f aca="true" t="shared" si="9" ref="O29:O47">SUM(B29:N29)</f>
        <v>-487867.6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-18037.18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-18037.18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-18037.18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-18037.18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-3110.75</v>
      </c>
      <c r="E42" s="35">
        <v>0</v>
      </c>
      <c r="F42" s="35">
        <v>0</v>
      </c>
      <c r="G42" s="35">
        <v>0</v>
      </c>
      <c r="H42" s="35">
        <v>-901.86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-4012.61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893634.2099999998</v>
      </c>
      <c r="C45" s="36">
        <f t="shared" si="11"/>
        <v>650360.1599999999</v>
      </c>
      <c r="D45" s="36">
        <f t="shared" si="11"/>
        <v>588876.86</v>
      </c>
      <c r="E45" s="36">
        <f t="shared" si="11"/>
        <v>184523.45</v>
      </c>
      <c r="F45" s="36">
        <f t="shared" si="11"/>
        <v>606578.2599999998</v>
      </c>
      <c r="G45" s="36">
        <f t="shared" si="11"/>
        <v>868201.7099999998</v>
      </c>
      <c r="H45" s="36">
        <f t="shared" si="11"/>
        <v>156068.23000000007</v>
      </c>
      <c r="I45" s="36">
        <f t="shared" si="11"/>
        <v>624787.41</v>
      </c>
      <c r="J45" s="36">
        <f t="shared" si="11"/>
        <v>571135.95</v>
      </c>
      <c r="K45" s="36">
        <f t="shared" si="11"/>
        <v>748423.2699999999</v>
      </c>
      <c r="L45" s="36">
        <f t="shared" si="11"/>
        <v>720015.1299999999</v>
      </c>
      <c r="M45" s="36">
        <f t="shared" si="11"/>
        <v>405400.52</v>
      </c>
      <c r="N45" s="36">
        <f t="shared" si="11"/>
        <v>205373.49000000002</v>
      </c>
      <c r="O45" s="36">
        <f>SUM(B45:N45)</f>
        <v>7223378.6499999985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893634.2100000001</v>
      </c>
      <c r="C51" s="51">
        <f t="shared" si="12"/>
        <v>650360.15</v>
      </c>
      <c r="D51" s="51">
        <f t="shared" si="12"/>
        <v>588876.87</v>
      </c>
      <c r="E51" s="51">
        <f t="shared" si="12"/>
        <v>184523.45</v>
      </c>
      <c r="F51" s="51">
        <f t="shared" si="12"/>
        <v>606578.26</v>
      </c>
      <c r="G51" s="51">
        <f t="shared" si="12"/>
        <v>868201.71</v>
      </c>
      <c r="H51" s="51">
        <f t="shared" si="12"/>
        <v>156068.24</v>
      </c>
      <c r="I51" s="51">
        <f t="shared" si="12"/>
        <v>624787.41</v>
      </c>
      <c r="J51" s="51">
        <f t="shared" si="12"/>
        <v>571135.95</v>
      </c>
      <c r="K51" s="51">
        <f t="shared" si="12"/>
        <v>748423.27</v>
      </c>
      <c r="L51" s="51">
        <f t="shared" si="12"/>
        <v>720015.13</v>
      </c>
      <c r="M51" s="51">
        <f t="shared" si="12"/>
        <v>405400.52</v>
      </c>
      <c r="N51" s="51">
        <f t="shared" si="12"/>
        <v>205373.49</v>
      </c>
      <c r="O51" s="36">
        <f t="shared" si="12"/>
        <v>7223378.66</v>
      </c>
      <c r="Q51"/>
    </row>
    <row r="52" spans="1:18" ht="18.75" customHeight="1">
      <c r="A52" s="26" t="s">
        <v>57</v>
      </c>
      <c r="B52" s="51">
        <v>738019.68</v>
      </c>
      <c r="C52" s="51">
        <v>475657.32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1213677</v>
      </c>
      <c r="P52"/>
      <c r="Q52"/>
      <c r="R52" s="43"/>
    </row>
    <row r="53" spans="1:16" ht="18.75" customHeight="1">
      <c r="A53" s="26" t="s">
        <v>58</v>
      </c>
      <c r="B53" s="51">
        <v>155614.53</v>
      </c>
      <c r="C53" s="51">
        <v>174702.83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330317.36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588876.87</v>
      </c>
      <c r="E54" s="52">
        <v>0</v>
      </c>
      <c r="F54" s="52">
        <v>0</v>
      </c>
      <c r="G54" s="52">
        <v>0</v>
      </c>
      <c r="H54" s="51">
        <v>156068.24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744945.11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184523.45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184523.45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606578.26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606578.26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868201.71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868201.71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624787.41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624787.41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571135.95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571135.95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748423.27</v>
      </c>
      <c r="L60" s="31">
        <v>720015.13</v>
      </c>
      <c r="M60" s="52">
        <v>0</v>
      </c>
      <c r="N60" s="52">
        <v>0</v>
      </c>
      <c r="O60" s="36">
        <f t="shared" si="13"/>
        <v>1468438.4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405400.52</v>
      </c>
      <c r="N61" s="52">
        <v>0</v>
      </c>
      <c r="O61" s="36">
        <f t="shared" si="13"/>
        <v>405400.52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205373.49</v>
      </c>
      <c r="O62" s="55">
        <f t="shared" si="13"/>
        <v>205373.49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2021-07-22T16:40:40Z</dcterms:modified>
  <cp:category/>
  <cp:version/>
  <cp:contentType/>
  <cp:contentStatus/>
</cp:coreProperties>
</file>