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<sst xmlns="http://schemas.openxmlformats.org/spreadsheetml/2006/main" count="80" uniqueCount="77">
  <si>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</si>
  <si>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</si>
  <si>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</si>
  <si>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</si>
  <si>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</si>
  <si>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</si>
  <si>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</si>
  <si>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</si>
  <si>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</si>
  <si>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</si>
  <si>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</si>
  <si>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</si>
  <si>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</si>
  <si>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</si>
  <si>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</si>
  <si>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</si>
  <si>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</si>
  <si>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</si>
  <si>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</si>
  <si>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</si>
  <si>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</si>
  <si>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</si>
  <si>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</si>
  <si>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</si>
  <si>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</si>
  <si>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</si>
  <si>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</si>
  <si>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</si>
  <si>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</si>
  <si>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</si>
  <si>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</si>
  <si>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</si>
  <si>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</si>
  <si>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</si>
  <si>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</si>
  <si>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</si>
  <si>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</si>
  <si>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</si>
  <si>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</si>
  <si>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</si>
  <si>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</si>
  <si>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</si>
  <si>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</si>
  <si>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</si>
  <si>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</si>
  <si>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</si>
  <si>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</si>
  <si>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</si>
  <si>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</si>
  <si>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</si>
  <si>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</si>
  <si>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</si>
  <si>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</si>
  <si>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</si>
  <si>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</si>
  <si>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</si>
  <si>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</si>
  <si>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</si>
  <si>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</si>
  <si>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</si>
  <si>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</si>
  <si>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</si>
  <si>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</si>
  <si>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</si>
  <si>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</si>
  <si>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</si>
  <si>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</si>
  <si>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</si>
  <si>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</si>
  <si>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</si>
  <si>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</si>
  <si>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</si>
  <si>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</si>
  <si>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12/07/21 - VENCIMENTO 19/07/21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</si>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</sst>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300169</v>
      </c>
      <c r="C7" s="9">
        <f t="shared" si="0"/>
        <v>213177</v>
      </c>
      <c r="D7" s="9">
        <f t="shared" si="0"/>
        <v>234434</v>
      </c>
      <c r="E7" s="9">
        <f t="shared" si="0"/>
        <v>50639</v>
      </c>
      <c r="F7" s="9">
        <f t="shared" si="0"/>
        <v>159805</v>
      </c>
      <c r="G7" s="9">
        <f t="shared" si="0"/>
        <v>274974</v>
      </c>
      <c r="H7" s="9">
        <f t="shared" si="0"/>
        <v>41452</v>
      </c>
      <c r="I7" s="9">
        <f t="shared" si="0"/>
        <v>204012</v>
      </c>
      <c r="J7" s="9">
        <f t="shared" si="0"/>
        <v>190249</v>
      </c>
      <c r="K7" s="9">
        <f t="shared" si="0"/>
        <v>270457</v>
      </c>
      <c r="L7" s="9">
        <f t="shared" si="0"/>
        <v>202150</v>
      </c>
      <c r="M7" s="9">
        <f t="shared" si="0"/>
        <v>96140</v>
      </c>
      <c r="N7" s="9">
        <f t="shared" si="0"/>
        <v>60695</v>
      </c>
      <c r="O7" s="9">
        <f t="shared" si="0"/>
        <v>2298353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12846</v>
      </c>
      <c r="C8" s="11">
        <f t="shared" si="1"/>
        <v>12911</v>
      </c>
      <c r="D8" s="11">
        <f t="shared" si="1"/>
        <v>10559</v>
      </c>
      <c r="E8" s="11">
        <f t="shared" si="1"/>
        <v>2140</v>
      </c>
      <c r="F8" s="11">
        <f t="shared" si="1"/>
        <v>6752</v>
      </c>
      <c r="G8" s="11">
        <f t="shared" si="1"/>
        <v>11060</v>
      </c>
      <c r="H8" s="11">
        <f t="shared" si="1"/>
        <v>2231</v>
      </c>
      <c r="I8" s="11">
        <f t="shared" si="1"/>
        <v>12218</v>
      </c>
      <c r="J8" s="11">
        <f t="shared" si="1"/>
        <v>8969</v>
      </c>
      <c r="K8" s="11">
        <f t="shared" si="1"/>
        <v>8653</v>
      </c>
      <c r="L8" s="11">
        <f t="shared" si="1"/>
        <v>7103</v>
      </c>
      <c r="M8" s="11">
        <f t="shared" si="1"/>
        <v>3678</v>
      </c>
      <c r="N8" s="11">
        <f t="shared" si="1"/>
        <v>3555</v>
      </c>
      <c r="O8" s="11">
        <f t="shared" si="1"/>
        <v>102675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12846</v>
      </c>
      <c r="C9" s="11">
        <v>12911</v>
      </c>
      <c r="D9" s="11">
        <v>10559</v>
      </c>
      <c r="E9" s="11">
        <v>2140</v>
      </c>
      <c r="F9" s="11">
        <v>6752</v>
      </c>
      <c r="G9" s="11">
        <v>11060</v>
      </c>
      <c r="H9" s="11">
        <v>2217</v>
      </c>
      <c r="I9" s="11">
        <v>12218</v>
      </c>
      <c r="J9" s="11">
        <v>8969</v>
      </c>
      <c r="K9" s="11">
        <v>8648</v>
      </c>
      <c r="L9" s="11">
        <v>7103</v>
      </c>
      <c r="M9" s="11">
        <v>3672</v>
      </c>
      <c r="N9" s="11">
        <v>3555</v>
      </c>
      <c r="O9" s="11">
        <f>SUM(B9:N9)</f>
        <v>102650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14</v>
      </c>
      <c r="I10" s="13">
        <v>0</v>
      </c>
      <c r="J10" s="13">
        <v>0</v>
      </c>
      <c r="K10" s="13">
        <v>5</v>
      </c>
      <c r="L10" s="13">
        <v>0</v>
      </c>
      <c r="M10" s="13">
        <v>6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287323</v>
      </c>
      <c r="C11" s="13">
        <v>200266</v>
      </c>
      <c r="D11" s="13">
        <v>223875</v>
      </c>
      <c r="E11" s="13">
        <v>48499</v>
      </c>
      <c r="F11" s="13">
        <v>153053</v>
      </c>
      <c r="G11" s="13">
        <v>263914</v>
      </c>
      <c r="H11" s="13">
        <v>39221</v>
      </c>
      <c r="I11" s="13">
        <v>191794</v>
      </c>
      <c r="J11" s="13">
        <v>181280</v>
      </c>
      <c r="K11" s="13">
        <v>261804</v>
      </c>
      <c r="L11" s="13">
        <v>195047</v>
      </c>
      <c r="M11" s="13">
        <v>92462</v>
      </c>
      <c r="N11" s="13">
        <v>57140</v>
      </c>
      <c r="O11" s="11">
        <f>SUM(B11:N11)</f>
        <v>2195678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1.325884705570152</v>
      </c>
      <c r="C15" s="19">
        <v>1.364233167219789</v>
      </c>
      <c r="D15" s="19">
        <v>1.286655718818676</v>
      </c>
      <c r="E15" s="19">
        <v>1.036940177455256</v>
      </c>
      <c r="F15" s="19">
        <v>1.741603970218959</v>
      </c>
      <c r="G15" s="19">
        <v>1.666861912340817</v>
      </c>
      <c r="H15" s="19">
        <v>1.700938264512881</v>
      </c>
      <c r="I15" s="19">
        <v>1.39932300715468</v>
      </c>
      <c r="J15" s="19">
        <v>1.359890290444871</v>
      </c>
      <c r="K15" s="19">
        <v>1.289074628538308</v>
      </c>
      <c r="L15" s="19">
        <v>1.411686038847713</v>
      </c>
      <c r="M15" s="19">
        <v>1.43051149438421</v>
      </c>
      <c r="N15" s="19">
        <v>1.373623087250486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951111.23</v>
      </c>
      <c r="C17" s="24">
        <f aca="true" t="shared" si="2" ref="C17:N17">C18+C19+C20+C21+C22+C23+C24+C25</f>
        <v>706414.84</v>
      </c>
      <c r="D17" s="24">
        <f t="shared" si="2"/>
        <v>632731.09</v>
      </c>
      <c r="E17" s="24">
        <f t="shared" si="2"/>
        <v>192453.66000000003</v>
      </c>
      <c r="F17" s="24">
        <f t="shared" si="2"/>
        <v>677546.85</v>
      </c>
      <c r="G17" s="24">
        <f t="shared" si="2"/>
        <v>920211.1399999999</v>
      </c>
      <c r="H17" s="24">
        <f t="shared" si="2"/>
        <v>185571.20000000004</v>
      </c>
      <c r="I17" s="24">
        <f t="shared" si="2"/>
        <v>685601.16</v>
      </c>
      <c r="J17" s="24">
        <f t="shared" si="2"/>
        <v>616379.9299999999</v>
      </c>
      <c r="K17" s="24">
        <f t="shared" si="2"/>
        <v>806933.3500000001</v>
      </c>
      <c r="L17" s="24">
        <f t="shared" si="2"/>
        <v>754662.06</v>
      </c>
      <c r="M17" s="24">
        <f t="shared" si="2"/>
        <v>420903.31</v>
      </c>
      <c r="N17" s="24">
        <f t="shared" si="2"/>
        <v>227770.42000000004</v>
      </c>
      <c r="O17" s="24">
        <f>O18+O19+O20+O21+O22+O23+O24+O25</f>
        <v>7778290.24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661932.68</v>
      </c>
      <c r="C18" s="30">
        <f t="shared" si="3"/>
        <v>485510.62</v>
      </c>
      <c r="D18" s="30">
        <f t="shared" si="3"/>
        <v>468141.25</v>
      </c>
      <c r="E18" s="30">
        <f t="shared" si="3"/>
        <v>172987.89</v>
      </c>
      <c r="F18" s="30">
        <f t="shared" si="3"/>
        <v>369740.83</v>
      </c>
      <c r="G18" s="30">
        <f t="shared" si="3"/>
        <v>523000.55</v>
      </c>
      <c r="H18" s="30">
        <f t="shared" si="3"/>
        <v>105715.04</v>
      </c>
      <c r="I18" s="30">
        <f t="shared" si="3"/>
        <v>460944.71</v>
      </c>
      <c r="J18" s="30">
        <f t="shared" si="3"/>
        <v>432645.25</v>
      </c>
      <c r="K18" s="30">
        <f t="shared" si="3"/>
        <v>581780.05</v>
      </c>
      <c r="L18" s="30">
        <f t="shared" si="3"/>
        <v>494903.63</v>
      </c>
      <c r="M18" s="30">
        <f t="shared" si="3"/>
        <v>271903.15</v>
      </c>
      <c r="N18" s="30">
        <f t="shared" si="3"/>
        <v>155130.35</v>
      </c>
      <c r="O18" s="30">
        <f aca="true" t="shared" si="4" ref="O18:O25">SUM(B18:N18)</f>
        <v>5184336</v>
      </c>
    </row>
    <row r="19" spans="1:23" ht="18.75" customHeight="1">
      <c r="A19" s="26" t="s">
        <v>35</v>
      </c>
      <c r="B19" s="30">
        <f>IF(B15&lt;&gt;0,ROUND((B15-1)*B18,2),0)</f>
        <v>215713.74</v>
      </c>
      <c r="C19" s="30">
        <f aca="true" t="shared" si="5" ref="C19:N19">IF(C15&lt;&gt;0,ROUND((C15-1)*C18,2),0)</f>
        <v>176839.07</v>
      </c>
      <c r="D19" s="30">
        <f t="shared" si="5"/>
        <v>134195.37</v>
      </c>
      <c r="E19" s="30">
        <f t="shared" si="5"/>
        <v>6390.2</v>
      </c>
      <c r="F19" s="30">
        <f t="shared" si="5"/>
        <v>274201.27</v>
      </c>
      <c r="G19" s="30">
        <f t="shared" si="5"/>
        <v>348769.15</v>
      </c>
      <c r="H19" s="30">
        <f t="shared" si="5"/>
        <v>74099.72</v>
      </c>
      <c r="I19" s="30">
        <f t="shared" si="5"/>
        <v>184065.83</v>
      </c>
      <c r="J19" s="30">
        <f t="shared" si="5"/>
        <v>155704.82</v>
      </c>
      <c r="K19" s="30">
        <f t="shared" si="5"/>
        <v>168177.85</v>
      </c>
      <c r="L19" s="30">
        <f t="shared" si="5"/>
        <v>203744.92</v>
      </c>
      <c r="M19" s="30">
        <f t="shared" si="5"/>
        <v>117057.43</v>
      </c>
      <c r="N19" s="30">
        <f t="shared" si="5"/>
        <v>57960.28</v>
      </c>
      <c r="O19" s="30">
        <f t="shared" si="4"/>
        <v>2116919.65</v>
      </c>
      <c r="W19" s="62"/>
    </row>
    <row r="20" spans="1:15" ht="18.75" customHeight="1">
      <c r="A20" s="26" t="s">
        <v>36</v>
      </c>
      <c r="B20" s="30">
        <v>36374.37</v>
      </c>
      <c r="C20" s="30">
        <v>26453.86</v>
      </c>
      <c r="D20" s="30">
        <v>18180.28</v>
      </c>
      <c r="E20" s="30">
        <v>7427.43</v>
      </c>
      <c r="F20" s="30">
        <v>18527.21</v>
      </c>
      <c r="G20" s="30">
        <v>28031.19</v>
      </c>
      <c r="H20" s="30">
        <v>3668.09</v>
      </c>
      <c r="I20" s="30">
        <v>15724.41</v>
      </c>
      <c r="J20" s="30">
        <v>23214.09</v>
      </c>
      <c r="K20" s="30">
        <v>32547.54</v>
      </c>
      <c r="L20" s="30">
        <v>31809.93</v>
      </c>
      <c r="M20" s="30">
        <v>13726.41</v>
      </c>
      <c r="N20" s="30">
        <v>8397.2</v>
      </c>
      <c r="O20" s="30">
        <f t="shared" si="4"/>
        <v>264082.01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-2567.68</v>
      </c>
      <c r="E23" s="30">
        <v>-283.76</v>
      </c>
      <c r="F23" s="30">
        <v>-76.84</v>
      </c>
      <c r="G23" s="30">
        <v>0</v>
      </c>
      <c r="H23" s="30">
        <v>-1125.46</v>
      </c>
      <c r="I23" s="30">
        <v>-225.48</v>
      </c>
      <c r="J23" s="30">
        <v>-3733.31</v>
      </c>
      <c r="K23" s="30">
        <v>-470.33</v>
      </c>
      <c r="L23" s="30">
        <v>-599.52</v>
      </c>
      <c r="M23" s="30">
        <v>0</v>
      </c>
      <c r="N23" s="30">
        <v>-64.77</v>
      </c>
      <c r="O23" s="30">
        <f t="shared" si="4"/>
        <v>-9295.470000000001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-57314.4</v>
      </c>
      <c r="C27" s="30">
        <f>+C28+C30+C42+C43+C46-C47</f>
        <v>-57600.4</v>
      </c>
      <c r="D27" s="30">
        <f t="shared" si="6"/>
        <v>-49528.33</v>
      </c>
      <c r="E27" s="30">
        <f t="shared" si="6"/>
        <v>-9416</v>
      </c>
      <c r="F27" s="30">
        <f t="shared" si="6"/>
        <v>-29708.8</v>
      </c>
      <c r="G27" s="30">
        <f t="shared" si="6"/>
        <v>-48664</v>
      </c>
      <c r="H27" s="30">
        <f t="shared" si="6"/>
        <v>-28718.73</v>
      </c>
      <c r="I27" s="30">
        <f t="shared" si="6"/>
        <v>-53759.2</v>
      </c>
      <c r="J27" s="30">
        <f t="shared" si="6"/>
        <v>-39463.6</v>
      </c>
      <c r="K27" s="30">
        <f t="shared" si="6"/>
        <v>-38051.2</v>
      </c>
      <c r="L27" s="30">
        <f t="shared" si="6"/>
        <v>-31253.2</v>
      </c>
      <c r="M27" s="30">
        <f t="shared" si="6"/>
        <v>-17938.8</v>
      </c>
      <c r="N27" s="30">
        <f t="shared" si="6"/>
        <v>-15642</v>
      </c>
      <c r="O27" s="30">
        <f t="shared" si="6"/>
        <v>-477058.66</v>
      </c>
    </row>
    <row r="28" spans="1:15" ht="18.75" customHeight="1">
      <c r="A28" s="26" t="s">
        <v>40</v>
      </c>
      <c r="B28" s="31">
        <f>+B29</f>
        <v>-56522.4</v>
      </c>
      <c r="C28" s="31">
        <f>+C29</f>
        <v>-56808.4</v>
      </c>
      <c r="D28" s="31">
        <f aca="true" t="shared" si="7" ref="D28:O28">+D29</f>
        <v>-46459.6</v>
      </c>
      <c r="E28" s="31">
        <f t="shared" si="7"/>
        <v>-9416</v>
      </c>
      <c r="F28" s="31">
        <f t="shared" si="7"/>
        <v>-29708.8</v>
      </c>
      <c r="G28" s="31">
        <f t="shared" si="7"/>
        <v>-48664</v>
      </c>
      <c r="H28" s="31">
        <f t="shared" si="7"/>
        <v>-9754.8</v>
      </c>
      <c r="I28" s="31">
        <f t="shared" si="7"/>
        <v>-53759.2</v>
      </c>
      <c r="J28" s="31">
        <f t="shared" si="7"/>
        <v>-39463.6</v>
      </c>
      <c r="K28" s="31">
        <f t="shared" si="7"/>
        <v>-38051.2</v>
      </c>
      <c r="L28" s="31">
        <f t="shared" si="7"/>
        <v>-31253.2</v>
      </c>
      <c r="M28" s="31">
        <f t="shared" si="7"/>
        <v>-16156.8</v>
      </c>
      <c r="N28" s="31">
        <f t="shared" si="7"/>
        <v>-15642</v>
      </c>
      <c r="O28" s="31">
        <f t="shared" si="7"/>
        <v>-451659.99999999994</v>
      </c>
    </row>
    <row r="29" spans="1:26" ht="18.75" customHeight="1">
      <c r="A29" s="27" t="s">
        <v>41</v>
      </c>
      <c r="B29" s="16">
        <f>ROUND((-B9)*$G$3,2)</f>
        <v>-56522.4</v>
      </c>
      <c r="C29" s="16">
        <f aca="true" t="shared" si="8" ref="C29:N29">ROUND((-C9)*$G$3,2)</f>
        <v>-56808.4</v>
      </c>
      <c r="D29" s="16">
        <f t="shared" si="8"/>
        <v>-46459.6</v>
      </c>
      <c r="E29" s="16">
        <f t="shared" si="8"/>
        <v>-9416</v>
      </c>
      <c r="F29" s="16">
        <f t="shared" si="8"/>
        <v>-29708.8</v>
      </c>
      <c r="G29" s="16">
        <f t="shared" si="8"/>
        <v>-48664</v>
      </c>
      <c r="H29" s="16">
        <f t="shared" si="8"/>
        <v>-9754.8</v>
      </c>
      <c r="I29" s="16">
        <f t="shared" si="8"/>
        <v>-53759.2</v>
      </c>
      <c r="J29" s="16">
        <f t="shared" si="8"/>
        <v>-39463.6</v>
      </c>
      <c r="K29" s="16">
        <f t="shared" si="8"/>
        <v>-38051.2</v>
      </c>
      <c r="L29" s="16">
        <f t="shared" si="8"/>
        <v>-31253.2</v>
      </c>
      <c r="M29" s="16">
        <f t="shared" si="8"/>
        <v>-16156.8</v>
      </c>
      <c r="N29" s="16">
        <f t="shared" si="8"/>
        <v>-15642</v>
      </c>
      <c r="O29" s="32">
        <f aca="true" t="shared" si="9" ref="O29:O47">SUM(B29:N29)</f>
        <v>-451659.99999999994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-792</v>
      </c>
      <c r="C30" s="31">
        <f aca="true" t="shared" si="10" ref="C30:O30">SUM(C31:C40)</f>
        <v>-792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-18060.89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-1782</v>
      </c>
      <c r="N30" s="31">
        <f t="shared" si="10"/>
        <v>0</v>
      </c>
      <c r="O30" s="31">
        <f t="shared" si="10"/>
        <v>-21426.89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-792</v>
      </c>
      <c r="C32" s="33">
        <v>-792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-1782</v>
      </c>
      <c r="N32" s="33">
        <v>0</v>
      </c>
      <c r="O32" s="33">
        <f t="shared" si="9"/>
        <v>-3366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-18060.89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-18060.89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-3068.73</v>
      </c>
      <c r="E42" s="35">
        <v>0</v>
      </c>
      <c r="F42" s="35">
        <v>0</v>
      </c>
      <c r="G42" s="35">
        <v>0</v>
      </c>
      <c r="H42" s="35">
        <v>-903.04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-3971.77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893796.83</v>
      </c>
      <c r="C45" s="36">
        <f t="shared" si="11"/>
        <v>648814.44</v>
      </c>
      <c r="D45" s="36">
        <f t="shared" si="11"/>
        <v>583202.76</v>
      </c>
      <c r="E45" s="36">
        <f t="shared" si="11"/>
        <v>183037.66000000003</v>
      </c>
      <c r="F45" s="36">
        <f t="shared" si="11"/>
        <v>647838.0499999999</v>
      </c>
      <c r="G45" s="36">
        <f t="shared" si="11"/>
        <v>871547.1399999999</v>
      </c>
      <c r="H45" s="36">
        <f t="shared" si="11"/>
        <v>156852.47000000003</v>
      </c>
      <c r="I45" s="36">
        <f t="shared" si="11"/>
        <v>631841.9600000001</v>
      </c>
      <c r="J45" s="36">
        <f t="shared" si="11"/>
        <v>576916.33</v>
      </c>
      <c r="K45" s="36">
        <f t="shared" si="11"/>
        <v>768882.1500000001</v>
      </c>
      <c r="L45" s="36">
        <f t="shared" si="11"/>
        <v>723408.8600000001</v>
      </c>
      <c r="M45" s="36">
        <f t="shared" si="11"/>
        <v>402964.51</v>
      </c>
      <c r="N45" s="36">
        <f t="shared" si="11"/>
        <v>212128.42000000004</v>
      </c>
      <c r="O45" s="36">
        <f>SUM(B45:N45)</f>
        <v>7301231.580000001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893796.82</v>
      </c>
      <c r="C51" s="51">
        <f t="shared" si="12"/>
        <v>648814.44</v>
      </c>
      <c r="D51" s="51">
        <f t="shared" si="12"/>
        <v>583202.76</v>
      </c>
      <c r="E51" s="51">
        <f t="shared" si="12"/>
        <v>183037.66</v>
      </c>
      <c r="F51" s="51">
        <f t="shared" si="12"/>
        <v>647838.04</v>
      </c>
      <c r="G51" s="51">
        <f t="shared" si="12"/>
        <v>871547.13</v>
      </c>
      <c r="H51" s="51">
        <f t="shared" si="12"/>
        <v>156852.46</v>
      </c>
      <c r="I51" s="51">
        <f t="shared" si="12"/>
        <v>631841.96</v>
      </c>
      <c r="J51" s="51">
        <f t="shared" si="12"/>
        <v>576916.34</v>
      </c>
      <c r="K51" s="51">
        <f t="shared" si="12"/>
        <v>768882.16</v>
      </c>
      <c r="L51" s="51">
        <f t="shared" si="12"/>
        <v>723408.86</v>
      </c>
      <c r="M51" s="51">
        <f t="shared" si="12"/>
        <v>402964.51</v>
      </c>
      <c r="N51" s="51">
        <f t="shared" si="12"/>
        <v>212128.42</v>
      </c>
      <c r="O51" s="36">
        <f t="shared" si="12"/>
        <v>7301231.559999999</v>
      </c>
      <c r="Q51"/>
    </row>
    <row r="52" spans="1:18" ht="18.75" customHeight="1">
      <c r="A52" s="26" t="s">
        <v>57</v>
      </c>
      <c r="B52" s="51">
        <v>738152.82</v>
      </c>
      <c r="C52" s="51">
        <v>474536.69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1212689.51</v>
      </c>
      <c r="P52"/>
      <c r="Q52"/>
      <c r="R52" s="43"/>
    </row>
    <row r="53" spans="1:16" ht="18.75" customHeight="1">
      <c r="A53" s="26" t="s">
        <v>58</v>
      </c>
      <c r="B53" s="51">
        <v>155644</v>
      </c>
      <c r="C53" s="51">
        <v>174277.75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329921.75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583202.76</v>
      </c>
      <c r="E54" s="52">
        <v>0</v>
      </c>
      <c r="F54" s="52">
        <v>0</v>
      </c>
      <c r="G54" s="52">
        <v>0</v>
      </c>
      <c r="H54" s="51">
        <v>156852.46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740055.22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183037.66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183037.66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647838.04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647838.04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871547.13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871547.13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631841.96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631841.96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576916.34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576916.34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768882.16</v>
      </c>
      <c r="L60" s="31">
        <v>723408.86</v>
      </c>
      <c r="M60" s="52">
        <v>0</v>
      </c>
      <c r="N60" s="52">
        <v>0</v>
      </c>
      <c r="O60" s="36">
        <f t="shared" si="13"/>
        <v>1492291.02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402964.51</v>
      </c>
      <c r="N61" s="52">
        <v>0</v>
      </c>
      <c r="O61" s="36">
        <f t="shared" si="13"/>
        <v>402964.51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212128.42</v>
      </c>
      <c r="O62" s="55">
        <f t="shared" si="13"/>
        <v>212128.42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2021-07-16T13:27:09Z</dcterms:modified>
  <cp:category/>
  <cp:version/>
  <cp:contentType/>
  <cp:contentStatus/>
</cp:coreProperties>
</file>