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<sst xmlns="http://schemas.openxmlformats.org/spreadsheetml/2006/main" count="80" uniqueCount="77">
  <si>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</si>
  <si>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</si>
  <si>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</si>
  <si>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</si>
  <si>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</si>
  <si>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</si>
  <si>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</si>
  <si>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</si>
  <si>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</si>
  <si>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</si>
  <si>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</si>
  <si>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</si>
  <si>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</si>
  <si>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</si>
  <si>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</si>
  <si>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</si>
  <si>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</si>
  <si>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</si>
  <si>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</si>
  <si>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</si>
  <si>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</si>
  <si>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</si>
  <si>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</si>
  <si>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</si>
  <si>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</si>
  <si>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</si>
  <si>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</si>
  <si>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</si>
  <si>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</si>
  <si>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</si>
  <si>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</si>
  <si>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</si>
  <si>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</si>
  <si>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</si>
  <si>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</si>
  <si>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</si>
  <si>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</si>
  <si>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</si>
  <si>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</si>
  <si>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</si>
  <si>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</si>
  <si>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</si>
  <si>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</si>
  <si>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</si>
  <si>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</si>
  <si>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</si>
  <si>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</si>
  <si>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</si>
  <si>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</si>
  <si>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</si>
  <si>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</si>
  <si>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</si>
  <si>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</si>
  <si>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</si>
  <si>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</si>
  <si>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</si>
  <si>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</si>
  <si>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</si>
  <si>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</si>
  <si>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</si>
  <si>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</si>
  <si>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</si>
  <si>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</si>
  <si>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</si>
  <si>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</si>
  <si>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</si>
  <si>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</si>
  <si>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</si>
  <si>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</si>
  <si>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</si>
  <si>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</si>
  <si>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</si>
  <si>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</si>
  <si>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09/07/21 - VENCIMENTO 16/07/21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</si>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</sst>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189342</v>
      </c>
      <c r="C7" s="9">
        <f t="shared" si="0"/>
        <v>125494</v>
      </c>
      <c r="D7" s="9">
        <f t="shared" si="0"/>
        <v>144734</v>
      </c>
      <c r="E7" s="9">
        <f t="shared" si="0"/>
        <v>29852</v>
      </c>
      <c r="F7" s="9">
        <f t="shared" si="0"/>
        <v>99367</v>
      </c>
      <c r="G7" s="9">
        <f t="shared" si="0"/>
        <v>157659</v>
      </c>
      <c r="H7" s="9">
        <f t="shared" si="0"/>
        <v>20759</v>
      </c>
      <c r="I7" s="9">
        <f t="shared" si="0"/>
        <v>122883</v>
      </c>
      <c r="J7" s="9">
        <f t="shared" si="0"/>
        <v>115736</v>
      </c>
      <c r="K7" s="9">
        <f t="shared" si="0"/>
        <v>166106</v>
      </c>
      <c r="L7" s="9">
        <f t="shared" si="0"/>
        <v>128477</v>
      </c>
      <c r="M7" s="9">
        <f t="shared" si="0"/>
        <v>55646</v>
      </c>
      <c r="N7" s="9">
        <f t="shared" si="0"/>
        <v>32867</v>
      </c>
      <c r="O7" s="9">
        <f t="shared" si="0"/>
        <v>1388922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10224</v>
      </c>
      <c r="C8" s="11">
        <f t="shared" si="1"/>
        <v>8817</v>
      </c>
      <c r="D8" s="11">
        <f t="shared" si="1"/>
        <v>7954</v>
      </c>
      <c r="E8" s="11">
        <f t="shared" si="1"/>
        <v>1373</v>
      </c>
      <c r="F8" s="11">
        <f t="shared" si="1"/>
        <v>5143</v>
      </c>
      <c r="G8" s="11">
        <f t="shared" si="1"/>
        <v>8011</v>
      </c>
      <c r="H8" s="11">
        <f t="shared" si="1"/>
        <v>1403</v>
      </c>
      <c r="I8" s="11">
        <f t="shared" si="1"/>
        <v>9577</v>
      </c>
      <c r="J8" s="11">
        <f t="shared" si="1"/>
        <v>6320</v>
      </c>
      <c r="K8" s="11">
        <f t="shared" si="1"/>
        <v>6716</v>
      </c>
      <c r="L8" s="11">
        <f t="shared" si="1"/>
        <v>5424</v>
      </c>
      <c r="M8" s="11">
        <f t="shared" si="1"/>
        <v>2435</v>
      </c>
      <c r="N8" s="11">
        <f t="shared" si="1"/>
        <v>2188</v>
      </c>
      <c r="O8" s="11">
        <f t="shared" si="1"/>
        <v>75585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10224</v>
      </c>
      <c r="C9" s="11">
        <v>8817</v>
      </c>
      <c r="D9" s="11">
        <v>7954</v>
      </c>
      <c r="E9" s="11">
        <v>1373</v>
      </c>
      <c r="F9" s="11">
        <v>5143</v>
      </c>
      <c r="G9" s="11">
        <v>8011</v>
      </c>
      <c r="H9" s="11">
        <v>1398</v>
      </c>
      <c r="I9" s="11">
        <v>9577</v>
      </c>
      <c r="J9" s="11">
        <v>6320</v>
      </c>
      <c r="K9" s="11">
        <v>6712</v>
      </c>
      <c r="L9" s="11">
        <v>5424</v>
      </c>
      <c r="M9" s="11">
        <v>2435</v>
      </c>
      <c r="N9" s="11">
        <v>2188</v>
      </c>
      <c r="O9" s="11">
        <f>SUM(B9:N9)</f>
        <v>75576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4</v>
      </c>
      <c r="L10" s="13">
        <v>0</v>
      </c>
      <c r="M10" s="13">
        <v>0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179118</v>
      </c>
      <c r="C11" s="13">
        <v>116677</v>
      </c>
      <c r="D11" s="13">
        <v>136780</v>
      </c>
      <c r="E11" s="13">
        <v>28479</v>
      </c>
      <c r="F11" s="13">
        <v>94224</v>
      </c>
      <c r="G11" s="13">
        <v>149648</v>
      </c>
      <c r="H11" s="13">
        <v>19356</v>
      </c>
      <c r="I11" s="13">
        <v>113306</v>
      </c>
      <c r="J11" s="13">
        <v>109416</v>
      </c>
      <c r="K11" s="13">
        <v>159390</v>
      </c>
      <c r="L11" s="13">
        <v>123053</v>
      </c>
      <c r="M11" s="13">
        <v>53211</v>
      </c>
      <c r="N11" s="13">
        <v>30679</v>
      </c>
      <c r="O11" s="11">
        <f>SUM(B11:N11)</f>
        <v>1313337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1.25939538213283</v>
      </c>
      <c r="C15" s="19">
        <v>1.315568069221619</v>
      </c>
      <c r="D15" s="19">
        <v>1.233328910264794</v>
      </c>
      <c r="E15" s="19">
        <v>0.991344154673645</v>
      </c>
      <c r="F15" s="19">
        <v>1.645149768644761</v>
      </c>
      <c r="G15" s="19">
        <v>1.585410641467899</v>
      </c>
      <c r="H15" s="19">
        <v>1.829495555939079</v>
      </c>
      <c r="I15" s="19">
        <v>1.336062855451935</v>
      </c>
      <c r="J15" s="19">
        <v>1.361894401826966</v>
      </c>
      <c r="K15" s="19">
        <v>1.248345311022722</v>
      </c>
      <c r="L15" s="19">
        <v>1.348622661271504</v>
      </c>
      <c r="M15" s="19">
        <v>1.399225048756419</v>
      </c>
      <c r="N15" s="19">
        <v>1.266820745206164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589595.14</v>
      </c>
      <c r="C17" s="24">
        <f aca="true" t="shared" si="2" ref="C17:N17">C18+C19+C20+C21+C22+C23+C24+C25</f>
        <v>415507.3400000001</v>
      </c>
      <c r="D17" s="24">
        <f t="shared" si="2"/>
        <v>381432.15</v>
      </c>
      <c r="E17" s="24">
        <f t="shared" si="2"/>
        <v>111820.83999999998</v>
      </c>
      <c r="F17" s="24">
        <f t="shared" si="2"/>
        <v>406528.96</v>
      </c>
      <c r="G17" s="24">
        <f t="shared" si="2"/>
        <v>514398.2</v>
      </c>
      <c r="H17" s="24">
        <f t="shared" si="2"/>
        <v>102300.08</v>
      </c>
      <c r="I17" s="24">
        <f t="shared" si="2"/>
        <v>409152.86</v>
      </c>
      <c r="J17" s="24">
        <f t="shared" si="2"/>
        <v>381024.13999999996</v>
      </c>
      <c r="K17" s="24">
        <f t="shared" si="2"/>
        <v>491615.43</v>
      </c>
      <c r="L17" s="24">
        <f t="shared" si="2"/>
        <v>471403.04</v>
      </c>
      <c r="M17" s="24">
        <f t="shared" si="2"/>
        <v>248425.11</v>
      </c>
      <c r="N17" s="24">
        <f t="shared" si="2"/>
        <v>117395.73</v>
      </c>
      <c r="O17" s="24">
        <f>O18+O19+O20+O21+O22+O23+O24+O25</f>
        <v>4640599.02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417536.98</v>
      </c>
      <c r="C18" s="30">
        <f t="shared" si="3"/>
        <v>285812.59</v>
      </c>
      <c r="D18" s="30">
        <f t="shared" si="3"/>
        <v>289019.32</v>
      </c>
      <c r="E18" s="30">
        <f t="shared" si="3"/>
        <v>101977.42</v>
      </c>
      <c r="F18" s="30">
        <f t="shared" si="3"/>
        <v>229905.43</v>
      </c>
      <c r="G18" s="30">
        <f t="shared" si="3"/>
        <v>299867.42</v>
      </c>
      <c r="H18" s="30">
        <f t="shared" si="3"/>
        <v>52941.68</v>
      </c>
      <c r="I18" s="30">
        <f t="shared" si="3"/>
        <v>277641.85</v>
      </c>
      <c r="J18" s="30">
        <f t="shared" si="3"/>
        <v>263195.24</v>
      </c>
      <c r="K18" s="30">
        <f t="shared" si="3"/>
        <v>357310.62</v>
      </c>
      <c r="L18" s="30">
        <f t="shared" si="3"/>
        <v>314537.39</v>
      </c>
      <c r="M18" s="30">
        <f t="shared" si="3"/>
        <v>157378.02</v>
      </c>
      <c r="N18" s="30">
        <f t="shared" si="3"/>
        <v>84004.77</v>
      </c>
      <c r="O18" s="30">
        <f aca="true" t="shared" si="4" ref="O18:O25">SUM(B18:N18)</f>
        <v>3131128.73</v>
      </c>
    </row>
    <row r="19" spans="1:23" ht="18.75" customHeight="1">
      <c r="A19" s="26" t="s">
        <v>35</v>
      </c>
      <c r="B19" s="30">
        <f>IF(B15&lt;&gt;0,ROUND((B15-1)*B18,2),0)</f>
        <v>108307.16</v>
      </c>
      <c r="C19" s="30">
        <f aca="true" t="shared" si="5" ref="C19:N19">IF(C15&lt;&gt;0,ROUND((C15-1)*C18,2),0)</f>
        <v>90193.33</v>
      </c>
      <c r="D19" s="30">
        <f t="shared" si="5"/>
        <v>67436.56</v>
      </c>
      <c r="E19" s="30">
        <f t="shared" si="5"/>
        <v>-882.7</v>
      </c>
      <c r="F19" s="30">
        <f t="shared" si="5"/>
        <v>148323.43</v>
      </c>
      <c r="G19" s="30">
        <f t="shared" si="5"/>
        <v>175545.58</v>
      </c>
      <c r="H19" s="30">
        <f t="shared" si="5"/>
        <v>43914.89</v>
      </c>
      <c r="I19" s="30">
        <f t="shared" si="5"/>
        <v>93305.11</v>
      </c>
      <c r="J19" s="30">
        <f t="shared" si="5"/>
        <v>95248.88</v>
      </c>
      <c r="K19" s="30">
        <f t="shared" si="5"/>
        <v>88736.42</v>
      </c>
      <c r="L19" s="30">
        <f t="shared" si="5"/>
        <v>109654.86</v>
      </c>
      <c r="M19" s="30">
        <f t="shared" si="5"/>
        <v>62829.25</v>
      </c>
      <c r="N19" s="30">
        <f t="shared" si="5"/>
        <v>22414.22</v>
      </c>
      <c r="O19" s="30">
        <f t="shared" si="4"/>
        <v>1105026.99</v>
      </c>
      <c r="W19" s="62"/>
    </row>
    <row r="20" spans="1:15" ht="18.75" customHeight="1">
      <c r="A20" s="26" t="s">
        <v>36</v>
      </c>
      <c r="B20" s="30">
        <v>27188.29</v>
      </c>
      <c r="C20" s="30">
        <v>21741.81</v>
      </c>
      <c r="D20" s="30">
        <v>13441.76</v>
      </c>
      <c r="E20" s="30">
        <v>5007.04</v>
      </c>
      <c r="F20" s="30">
        <v>13299.4</v>
      </c>
      <c r="G20" s="30">
        <v>18740.83</v>
      </c>
      <c r="H20" s="30">
        <v>2551.26</v>
      </c>
      <c r="I20" s="30">
        <v>13114.21</v>
      </c>
      <c r="J20" s="30">
        <v>16545.21</v>
      </c>
      <c r="K20" s="30">
        <v>20670.15</v>
      </c>
      <c r="L20" s="30">
        <v>22407.69</v>
      </c>
      <c r="M20" s="30">
        <v>10001.52</v>
      </c>
      <c r="N20" s="30">
        <v>4953.23</v>
      </c>
      <c r="O20" s="30">
        <f t="shared" si="4"/>
        <v>189662.4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-527.73</v>
      </c>
      <c r="C23" s="30">
        <v>0</v>
      </c>
      <c r="D23" s="30">
        <v>-3247.36</v>
      </c>
      <c r="E23" s="30">
        <v>-212.82</v>
      </c>
      <c r="F23" s="30">
        <v>-153.68</v>
      </c>
      <c r="G23" s="30">
        <v>-165.88</v>
      </c>
      <c r="H23" s="30">
        <v>-321.56</v>
      </c>
      <c r="I23" s="30">
        <v>0</v>
      </c>
      <c r="J23" s="30">
        <v>-2514.27</v>
      </c>
      <c r="K23" s="30">
        <v>0</v>
      </c>
      <c r="L23" s="30">
        <v>0</v>
      </c>
      <c r="M23" s="30">
        <v>0</v>
      </c>
      <c r="N23" s="30">
        <v>-323.85</v>
      </c>
      <c r="O23" s="30">
        <f t="shared" si="4"/>
        <v>-7467.1500000000015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14582.88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222708.31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-44985.6</v>
      </c>
      <c r="C27" s="30">
        <f>+C28+C30+C42+C43+C46-C47</f>
        <v>-38794.8</v>
      </c>
      <c r="D27" s="30">
        <f t="shared" si="6"/>
        <v>-36809.83</v>
      </c>
      <c r="E27" s="30">
        <f t="shared" si="6"/>
        <v>-6041.2</v>
      </c>
      <c r="F27" s="30">
        <f t="shared" si="6"/>
        <v>-22629.2</v>
      </c>
      <c r="G27" s="30">
        <f t="shared" si="6"/>
        <v>-35248.4</v>
      </c>
      <c r="H27" s="30">
        <f t="shared" si="6"/>
        <v>-16371.67</v>
      </c>
      <c r="I27" s="30">
        <f t="shared" si="6"/>
        <v>-42138.8</v>
      </c>
      <c r="J27" s="30">
        <f t="shared" si="6"/>
        <v>-27808</v>
      </c>
      <c r="K27" s="30">
        <f t="shared" si="6"/>
        <v>-29532.8</v>
      </c>
      <c r="L27" s="30">
        <f t="shared" si="6"/>
        <v>-23865.6</v>
      </c>
      <c r="M27" s="30">
        <f t="shared" si="6"/>
        <v>-10714</v>
      </c>
      <c r="N27" s="30">
        <f t="shared" si="6"/>
        <v>-9627.2</v>
      </c>
      <c r="O27" s="30">
        <f t="shared" si="6"/>
        <v>-344567.1</v>
      </c>
    </row>
    <row r="28" spans="1:15" ht="18.75" customHeight="1">
      <c r="A28" s="26" t="s">
        <v>40</v>
      </c>
      <c r="B28" s="31">
        <f>+B29</f>
        <v>-44985.6</v>
      </c>
      <c r="C28" s="31">
        <f>+C29</f>
        <v>-38794.8</v>
      </c>
      <c r="D28" s="31">
        <f aca="true" t="shared" si="7" ref="D28:O28">+D29</f>
        <v>-34997.6</v>
      </c>
      <c r="E28" s="31">
        <f t="shared" si="7"/>
        <v>-6041.2</v>
      </c>
      <c r="F28" s="31">
        <f t="shared" si="7"/>
        <v>-22629.2</v>
      </c>
      <c r="G28" s="31">
        <f t="shared" si="7"/>
        <v>-35248.4</v>
      </c>
      <c r="H28" s="31">
        <f t="shared" si="7"/>
        <v>-6151.2</v>
      </c>
      <c r="I28" s="31">
        <f t="shared" si="7"/>
        <v>-42138.8</v>
      </c>
      <c r="J28" s="31">
        <f t="shared" si="7"/>
        <v>-27808</v>
      </c>
      <c r="K28" s="31">
        <f t="shared" si="7"/>
        <v>-29532.8</v>
      </c>
      <c r="L28" s="31">
        <f t="shared" si="7"/>
        <v>-23865.6</v>
      </c>
      <c r="M28" s="31">
        <f t="shared" si="7"/>
        <v>-10714</v>
      </c>
      <c r="N28" s="31">
        <f t="shared" si="7"/>
        <v>-9627.2</v>
      </c>
      <c r="O28" s="31">
        <f t="shared" si="7"/>
        <v>-332534.39999999997</v>
      </c>
    </row>
    <row r="29" spans="1:26" ht="18.75" customHeight="1">
      <c r="A29" s="27" t="s">
        <v>41</v>
      </c>
      <c r="B29" s="16">
        <f>ROUND((-B9)*$G$3,2)</f>
        <v>-44985.6</v>
      </c>
      <c r="C29" s="16">
        <f aca="true" t="shared" si="8" ref="C29:N29">ROUND((-C9)*$G$3,2)</f>
        <v>-38794.8</v>
      </c>
      <c r="D29" s="16">
        <f t="shared" si="8"/>
        <v>-34997.6</v>
      </c>
      <c r="E29" s="16">
        <f t="shared" si="8"/>
        <v>-6041.2</v>
      </c>
      <c r="F29" s="16">
        <f t="shared" si="8"/>
        <v>-22629.2</v>
      </c>
      <c r="G29" s="16">
        <f t="shared" si="8"/>
        <v>-35248.4</v>
      </c>
      <c r="H29" s="16">
        <f t="shared" si="8"/>
        <v>-6151.2</v>
      </c>
      <c r="I29" s="16">
        <f t="shared" si="8"/>
        <v>-42138.8</v>
      </c>
      <c r="J29" s="16">
        <f t="shared" si="8"/>
        <v>-27808</v>
      </c>
      <c r="K29" s="16">
        <f t="shared" si="8"/>
        <v>-29532.8</v>
      </c>
      <c r="L29" s="16">
        <f t="shared" si="8"/>
        <v>-23865.6</v>
      </c>
      <c r="M29" s="16">
        <f t="shared" si="8"/>
        <v>-10714</v>
      </c>
      <c r="N29" s="16">
        <f t="shared" si="8"/>
        <v>-9627.2</v>
      </c>
      <c r="O29" s="32">
        <f aca="true" t="shared" si="9" ref="O29:O47">SUM(B29:N29)</f>
        <v>-332534.39999999997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G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>SUM(H31:H40)</f>
        <v>-9733.78</v>
      </c>
      <c r="I30" s="31">
        <f aca="true" t="shared" si="11" ref="I30:O30">SUM(I31:I40)</f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 t="shared" si="11"/>
        <v>-9733.78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-9733.78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-9733.78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-1812.23</v>
      </c>
      <c r="E42" s="35">
        <v>0</v>
      </c>
      <c r="F42" s="35">
        <v>0</v>
      </c>
      <c r="G42" s="35">
        <v>0</v>
      </c>
      <c r="H42" s="35">
        <v>-486.69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-2298.92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 s="43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2" ref="B45:N45">+B17+B27</f>
        <v>544609.54</v>
      </c>
      <c r="C45" s="36">
        <f t="shared" si="12"/>
        <v>376712.5400000001</v>
      </c>
      <c r="D45" s="36">
        <f t="shared" si="12"/>
        <v>344622.32</v>
      </c>
      <c r="E45" s="36">
        <f t="shared" si="12"/>
        <v>105779.63999999998</v>
      </c>
      <c r="F45" s="36">
        <f t="shared" si="12"/>
        <v>383899.76</v>
      </c>
      <c r="G45" s="36">
        <f t="shared" si="12"/>
        <v>479149.8</v>
      </c>
      <c r="H45" s="36">
        <f t="shared" si="12"/>
        <v>85928.41</v>
      </c>
      <c r="I45" s="36">
        <f t="shared" si="12"/>
        <v>367014.06</v>
      </c>
      <c r="J45" s="36">
        <f t="shared" si="12"/>
        <v>353216.13999999996</v>
      </c>
      <c r="K45" s="36">
        <f t="shared" si="12"/>
        <v>462082.63</v>
      </c>
      <c r="L45" s="36">
        <f t="shared" si="12"/>
        <v>447537.44</v>
      </c>
      <c r="M45" s="36">
        <f t="shared" si="12"/>
        <v>237711.11</v>
      </c>
      <c r="N45" s="36">
        <f t="shared" si="12"/>
        <v>107768.53</v>
      </c>
      <c r="O45" s="36">
        <f>SUM(B45:N45)</f>
        <v>4296031.92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3" ref="B51:O51">SUM(B52:B62)</f>
        <v>544609.54</v>
      </c>
      <c r="C51" s="51">
        <f t="shared" si="13"/>
        <v>376712.52999999997</v>
      </c>
      <c r="D51" s="51">
        <f t="shared" si="13"/>
        <v>344622.33</v>
      </c>
      <c r="E51" s="51">
        <f t="shared" si="13"/>
        <v>105779.64</v>
      </c>
      <c r="F51" s="51">
        <f t="shared" si="13"/>
        <v>383899.76</v>
      </c>
      <c r="G51" s="51">
        <f t="shared" si="13"/>
        <v>479149.8</v>
      </c>
      <c r="H51" s="51">
        <f t="shared" si="13"/>
        <v>85928.4</v>
      </c>
      <c r="I51" s="51">
        <f t="shared" si="13"/>
        <v>367014.06</v>
      </c>
      <c r="J51" s="51">
        <f t="shared" si="13"/>
        <v>353216.14</v>
      </c>
      <c r="K51" s="51">
        <f t="shared" si="13"/>
        <v>462082.62</v>
      </c>
      <c r="L51" s="51">
        <f t="shared" si="13"/>
        <v>447537.44</v>
      </c>
      <c r="M51" s="51">
        <f t="shared" si="13"/>
        <v>237711.1</v>
      </c>
      <c r="N51" s="51">
        <f t="shared" si="13"/>
        <v>107768.52</v>
      </c>
      <c r="O51" s="36">
        <f t="shared" si="13"/>
        <v>4296031.88</v>
      </c>
      <c r="Q51"/>
    </row>
    <row r="52" spans="1:18" ht="18.75" customHeight="1">
      <c r="A52" s="26" t="s">
        <v>57</v>
      </c>
      <c r="B52" s="51">
        <v>452238.28</v>
      </c>
      <c r="C52" s="51">
        <v>277262.8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729501.0800000001</v>
      </c>
      <c r="P52"/>
      <c r="Q52"/>
      <c r="R52" s="43"/>
    </row>
    <row r="53" spans="1:16" ht="18.75" customHeight="1">
      <c r="A53" s="26" t="s">
        <v>58</v>
      </c>
      <c r="B53" s="51">
        <v>92371.26</v>
      </c>
      <c r="C53" s="51">
        <v>99449.73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4" ref="O53:O62">SUM(B53:N53)</f>
        <v>191820.99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344622.33</v>
      </c>
      <c r="E54" s="52">
        <v>0</v>
      </c>
      <c r="F54" s="52">
        <v>0</v>
      </c>
      <c r="G54" s="52">
        <v>0</v>
      </c>
      <c r="H54" s="51">
        <v>85928.4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4"/>
        <v>430550.73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105779.64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4"/>
        <v>105779.64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383899.76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4"/>
        <v>383899.76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479149.8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4"/>
        <v>479149.8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367014.06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4"/>
        <v>367014.06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353216.14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4"/>
        <v>353216.14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462082.62</v>
      </c>
      <c r="L60" s="31">
        <v>447537.44</v>
      </c>
      <c r="M60" s="52">
        <v>0</v>
      </c>
      <c r="N60" s="52">
        <v>0</v>
      </c>
      <c r="O60" s="36">
        <f t="shared" si="14"/>
        <v>909620.06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237711.1</v>
      </c>
      <c r="N61" s="52">
        <v>0</v>
      </c>
      <c r="O61" s="36">
        <f t="shared" si="14"/>
        <v>237711.1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107768.52</v>
      </c>
      <c r="O62" s="55">
        <f t="shared" si="14"/>
        <v>107768.52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2021-07-15T14:22:20Z</dcterms:modified>
  <cp:category/>
  <cp:version/>
  <cp:contentType/>
  <cp:contentStatus/>
</cp:coreProperties>
</file>