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<sst xmlns="http://schemas.openxmlformats.org/spreadsheetml/2006/main" count="80" uniqueCount="77">
  <si>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</si>
  <si>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</si>
  <si>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</si>
  <si>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</si>
  <si>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</si>
  <si>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</si>
  <si>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</si>
  <si>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</si>
  <si>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</si>
  <si>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</si>
  <si>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</si>
  <si>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</si>
  <si>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</si>
  <si>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</si>
  <si>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</si>
  <si>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</si>
  <si>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</si>
  <si>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</si>
  <si>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</si>
  <si>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</si>
  <si>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</si>
  <si>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</si>
  <si>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</si>
  <si>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</si>
  <si>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</si>
  <si>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</si>
  <si>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</si>
  <si>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</si>
  <si>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</si>
  <si>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</si>
  <si>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</si>
  <si>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</si>
  <si>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</si>
  <si>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</si>
  <si>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</si>
  <si>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</si>
  <si>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</si>
  <si>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</si>
  <si>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</si>
  <si>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</si>
  <si>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</si>
  <si>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</si>
  <si>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</si>
  <si>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</si>
  <si>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</si>
  <si>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</si>
  <si>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</si>
  <si>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</si>
  <si>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</si>
  <si>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</si>
  <si>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</si>
  <si>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</si>
  <si>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</si>
  <si>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</si>
  <si>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</si>
  <si>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</si>
  <si>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</si>
  <si>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</si>
  <si>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</si>
  <si>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</si>
  <si>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</si>
  <si>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</si>
  <si>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</si>
  <si>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</si>
  <si>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</si>
  <si>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</si>
  <si>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</si>
  <si>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</si>
  <si>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</si>
  <si>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</si>
  <si>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</si>
  <si>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</si>
  <si>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</si>
  <si>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06/07/21 - VENCIMENTO 14/07/21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</si>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</sst>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307909</v>
      </c>
      <c r="C7" s="9">
        <f t="shared" si="0"/>
        <v>219765</v>
      </c>
      <c r="D7" s="9">
        <f t="shared" si="0"/>
        <v>237685</v>
      </c>
      <c r="E7" s="9">
        <f t="shared" si="0"/>
        <v>52081</v>
      </c>
      <c r="F7" s="9">
        <f t="shared" si="0"/>
        <v>156889</v>
      </c>
      <c r="G7" s="9">
        <f t="shared" si="0"/>
        <v>281389</v>
      </c>
      <c r="H7" s="9">
        <f t="shared" si="0"/>
        <v>41751</v>
      </c>
      <c r="I7" s="9">
        <f t="shared" si="0"/>
        <v>212150</v>
      </c>
      <c r="J7" s="9">
        <f t="shared" si="0"/>
        <v>194399</v>
      </c>
      <c r="K7" s="9">
        <f t="shared" si="0"/>
        <v>281389</v>
      </c>
      <c r="L7" s="9">
        <f t="shared" si="0"/>
        <v>212844</v>
      </c>
      <c r="M7" s="9">
        <f t="shared" si="0"/>
        <v>98068</v>
      </c>
      <c r="N7" s="9">
        <f t="shared" si="0"/>
        <v>62143</v>
      </c>
      <c r="O7" s="9">
        <f t="shared" si="0"/>
        <v>2358462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12104</v>
      </c>
      <c r="C8" s="11">
        <f t="shared" si="1"/>
        <v>12115</v>
      </c>
      <c r="D8" s="11">
        <f t="shared" si="1"/>
        <v>9551</v>
      </c>
      <c r="E8" s="11">
        <f t="shared" si="1"/>
        <v>1975</v>
      </c>
      <c r="F8" s="11">
        <f t="shared" si="1"/>
        <v>5968</v>
      </c>
      <c r="G8" s="11">
        <f t="shared" si="1"/>
        <v>10387</v>
      </c>
      <c r="H8" s="11">
        <f t="shared" si="1"/>
        <v>2169</v>
      </c>
      <c r="I8" s="11">
        <f t="shared" si="1"/>
        <v>11896</v>
      </c>
      <c r="J8" s="11">
        <f t="shared" si="1"/>
        <v>8329</v>
      </c>
      <c r="K8" s="11">
        <f t="shared" si="1"/>
        <v>8267</v>
      </c>
      <c r="L8" s="11">
        <f t="shared" si="1"/>
        <v>6663</v>
      </c>
      <c r="M8" s="11">
        <f t="shared" si="1"/>
        <v>3494</v>
      </c>
      <c r="N8" s="11">
        <f t="shared" si="1"/>
        <v>3460</v>
      </c>
      <c r="O8" s="11">
        <f t="shared" si="1"/>
        <v>96378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12104</v>
      </c>
      <c r="C9" s="11">
        <v>12115</v>
      </c>
      <c r="D9" s="11">
        <v>9551</v>
      </c>
      <c r="E9" s="11">
        <v>1975</v>
      </c>
      <c r="F9" s="11">
        <v>5968</v>
      </c>
      <c r="G9" s="11">
        <v>10387</v>
      </c>
      <c r="H9" s="11">
        <v>2156</v>
      </c>
      <c r="I9" s="11">
        <v>11896</v>
      </c>
      <c r="J9" s="11">
        <v>8329</v>
      </c>
      <c r="K9" s="11">
        <v>8260</v>
      </c>
      <c r="L9" s="11">
        <v>6663</v>
      </c>
      <c r="M9" s="11">
        <v>3490</v>
      </c>
      <c r="N9" s="11">
        <v>3460</v>
      </c>
      <c r="O9" s="11">
        <f>SUM(B9:N9)</f>
        <v>96354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13</v>
      </c>
      <c r="I10" s="13">
        <v>0</v>
      </c>
      <c r="J10" s="13">
        <v>0</v>
      </c>
      <c r="K10" s="13">
        <v>7</v>
      </c>
      <c r="L10" s="13">
        <v>0</v>
      </c>
      <c r="M10" s="13">
        <v>4</v>
      </c>
      <c r="N10" s="13">
        <v>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295805</v>
      </c>
      <c r="C11" s="13">
        <v>207650</v>
      </c>
      <c r="D11" s="13">
        <v>228134</v>
      </c>
      <c r="E11" s="13">
        <v>50106</v>
      </c>
      <c r="F11" s="13">
        <v>150921</v>
      </c>
      <c r="G11" s="13">
        <v>271002</v>
      </c>
      <c r="H11" s="13">
        <v>39582</v>
      </c>
      <c r="I11" s="13">
        <v>200254</v>
      </c>
      <c r="J11" s="13">
        <v>186070</v>
      </c>
      <c r="K11" s="13">
        <v>273122</v>
      </c>
      <c r="L11" s="13">
        <v>206181</v>
      </c>
      <c r="M11" s="13">
        <v>94574</v>
      </c>
      <c r="N11" s="13">
        <v>58683</v>
      </c>
      <c r="O11" s="11">
        <f>SUM(B11:N11)</f>
        <v>2262084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1.29763295172515</v>
      </c>
      <c r="C15" s="19">
        <v>1.341958184600033</v>
      </c>
      <c r="D15" s="19">
        <v>1.315080756189606</v>
      </c>
      <c r="E15" s="19">
        <v>1.017181092719628</v>
      </c>
      <c r="F15" s="19">
        <v>1.781670578383351</v>
      </c>
      <c r="G15" s="19">
        <v>1.637880239467962</v>
      </c>
      <c r="H15" s="19">
        <v>1.811815034673954</v>
      </c>
      <c r="I15" s="19">
        <v>1.363020800905259</v>
      </c>
      <c r="J15" s="19">
        <v>1.393026016377756</v>
      </c>
      <c r="K15" s="19">
        <v>1.231613907771118</v>
      </c>
      <c r="L15" s="19">
        <v>1.352200412946417</v>
      </c>
      <c r="M15" s="19">
        <v>1.408623961624141</v>
      </c>
      <c r="N15" s="19">
        <v>1.337163428324274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954737.2699999999</v>
      </c>
      <c r="C17" s="24">
        <f aca="true" t="shared" si="2" ref="C17:N17">C18+C19+C20+C21+C22+C23+C24+C25</f>
        <v>715765.2199999999</v>
      </c>
      <c r="D17" s="24">
        <f t="shared" si="2"/>
        <v>655860.6799999999</v>
      </c>
      <c r="E17" s="24">
        <f t="shared" si="2"/>
        <v>194095.05000000002</v>
      </c>
      <c r="F17" s="24">
        <f t="shared" si="2"/>
        <v>680473.0899999999</v>
      </c>
      <c r="G17" s="24">
        <f t="shared" si="2"/>
        <v>924342.9500000001</v>
      </c>
      <c r="H17" s="24">
        <f t="shared" si="2"/>
        <v>199748.59000000003</v>
      </c>
      <c r="I17" s="24">
        <f t="shared" si="2"/>
        <v>693610.6300000001</v>
      </c>
      <c r="J17" s="24">
        <f t="shared" si="2"/>
        <v>645824.85</v>
      </c>
      <c r="K17" s="24">
        <f t="shared" si="2"/>
        <v>801955.49</v>
      </c>
      <c r="L17" s="24">
        <f t="shared" si="2"/>
        <v>760771.57</v>
      </c>
      <c r="M17" s="24">
        <f t="shared" si="2"/>
        <v>422650.95</v>
      </c>
      <c r="N17" s="24">
        <f t="shared" si="2"/>
        <v>226933.34000000003</v>
      </c>
      <c r="O17" s="24">
        <f>O18+O19+O20+O21+O22+O23+O24+O25</f>
        <v>7876769.68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679000.93</v>
      </c>
      <c r="C18" s="30">
        <f t="shared" si="3"/>
        <v>500514.79</v>
      </c>
      <c r="D18" s="30">
        <f t="shared" si="3"/>
        <v>474633.18</v>
      </c>
      <c r="E18" s="30">
        <f t="shared" si="3"/>
        <v>177913.9</v>
      </c>
      <c r="F18" s="30">
        <f t="shared" si="3"/>
        <v>362994.08</v>
      </c>
      <c r="G18" s="30">
        <f t="shared" si="3"/>
        <v>535201.88</v>
      </c>
      <c r="H18" s="30">
        <f t="shared" si="3"/>
        <v>106477.58</v>
      </c>
      <c r="I18" s="30">
        <f t="shared" si="3"/>
        <v>479331.71</v>
      </c>
      <c r="J18" s="30">
        <f t="shared" si="3"/>
        <v>442082.77</v>
      </c>
      <c r="K18" s="30">
        <f t="shared" si="3"/>
        <v>605295.88</v>
      </c>
      <c r="L18" s="30">
        <f t="shared" si="3"/>
        <v>521084.68</v>
      </c>
      <c r="M18" s="30">
        <f t="shared" si="3"/>
        <v>277355.92</v>
      </c>
      <c r="N18" s="30">
        <f t="shared" si="3"/>
        <v>158831.29</v>
      </c>
      <c r="O18" s="30">
        <f aca="true" t="shared" si="4" ref="O18:O25">SUM(B18:N18)</f>
        <v>5320718.59</v>
      </c>
    </row>
    <row r="19" spans="1:23" ht="18.75" customHeight="1">
      <c r="A19" s="26" t="s">
        <v>35</v>
      </c>
      <c r="B19" s="30">
        <f>IF(B15&lt;&gt;0,ROUND((B15-1)*B18,2),0)</f>
        <v>202093.05</v>
      </c>
      <c r="C19" s="30">
        <f aca="true" t="shared" si="5" ref="C19:N19">IF(C15&lt;&gt;0,ROUND((C15-1)*C18,2),0)</f>
        <v>171155.13</v>
      </c>
      <c r="D19" s="30">
        <f t="shared" si="5"/>
        <v>149547.78</v>
      </c>
      <c r="E19" s="30">
        <f t="shared" si="5"/>
        <v>3056.76</v>
      </c>
      <c r="F19" s="30">
        <f t="shared" si="5"/>
        <v>283741.79</v>
      </c>
      <c r="G19" s="30">
        <f t="shared" si="5"/>
        <v>341394.7</v>
      </c>
      <c r="H19" s="30">
        <f t="shared" si="5"/>
        <v>86440.1</v>
      </c>
      <c r="I19" s="30">
        <f t="shared" si="5"/>
        <v>174007.38</v>
      </c>
      <c r="J19" s="30">
        <f t="shared" si="5"/>
        <v>173750.03</v>
      </c>
      <c r="K19" s="30">
        <f t="shared" si="5"/>
        <v>140194.94</v>
      </c>
      <c r="L19" s="30">
        <f t="shared" si="5"/>
        <v>183526.24</v>
      </c>
      <c r="M19" s="30">
        <f t="shared" si="5"/>
        <v>113334.27</v>
      </c>
      <c r="N19" s="30">
        <f t="shared" si="5"/>
        <v>53552.1</v>
      </c>
      <c r="O19" s="30">
        <f t="shared" si="4"/>
        <v>2075794.27</v>
      </c>
      <c r="W19" s="62"/>
    </row>
    <row r="20" spans="1:15" ht="18.75" customHeight="1">
      <c r="A20" s="26" t="s">
        <v>36</v>
      </c>
      <c r="B20" s="30">
        <v>36552.85</v>
      </c>
      <c r="C20" s="30">
        <v>26335.69</v>
      </c>
      <c r="D20" s="30">
        <v>18408.25</v>
      </c>
      <c r="E20" s="30">
        <v>7405.31</v>
      </c>
      <c r="F20" s="30">
        <v>18582.84</v>
      </c>
      <c r="G20" s="30">
        <v>27336.12</v>
      </c>
      <c r="H20" s="30">
        <v>4099.44</v>
      </c>
      <c r="I20" s="30">
        <v>15330.17</v>
      </c>
      <c r="J20" s="30">
        <v>23957.24</v>
      </c>
      <c r="K20" s="30">
        <v>32372.71</v>
      </c>
      <c r="L20" s="30">
        <v>31882.13</v>
      </c>
      <c r="M20" s="30">
        <v>13744.44</v>
      </c>
      <c r="N20" s="30">
        <v>8332.13</v>
      </c>
      <c r="O20" s="30">
        <f t="shared" si="4"/>
        <v>264339.32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-1510.4</v>
      </c>
      <c r="E23" s="30">
        <v>-212.82</v>
      </c>
      <c r="F23" s="30">
        <v>0</v>
      </c>
      <c r="G23" s="30">
        <v>0</v>
      </c>
      <c r="H23" s="30">
        <v>-482.34</v>
      </c>
      <c r="I23" s="30">
        <v>-150.32</v>
      </c>
      <c r="J23" s="30">
        <v>-2514.27</v>
      </c>
      <c r="K23" s="30">
        <v>-806.28</v>
      </c>
      <c r="L23" s="30">
        <v>-524.58</v>
      </c>
      <c r="M23" s="30">
        <v>0</v>
      </c>
      <c r="N23" s="30">
        <v>-129.54</v>
      </c>
      <c r="O23" s="30">
        <f t="shared" si="4"/>
        <v>-6330.549999999999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14582.88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222708.31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-53257.6</v>
      </c>
      <c r="C27" s="30">
        <f>+C28+C30+C42+C43+C46-C47</f>
        <v>-53306</v>
      </c>
      <c r="D27" s="30">
        <f t="shared" si="6"/>
        <v>-45208.770000000004</v>
      </c>
      <c r="E27" s="30">
        <f t="shared" si="6"/>
        <v>-8690</v>
      </c>
      <c r="F27" s="30">
        <f t="shared" si="6"/>
        <v>-26259.2</v>
      </c>
      <c r="G27" s="30">
        <f t="shared" si="6"/>
        <v>-45702.8</v>
      </c>
      <c r="H27" s="30">
        <f t="shared" si="6"/>
        <v>-29938.96</v>
      </c>
      <c r="I27" s="30">
        <f t="shared" si="6"/>
        <v>-52342.4</v>
      </c>
      <c r="J27" s="30">
        <f t="shared" si="6"/>
        <v>-36647.6</v>
      </c>
      <c r="K27" s="30">
        <f t="shared" si="6"/>
        <v>-36344</v>
      </c>
      <c r="L27" s="30">
        <f t="shared" si="6"/>
        <v>-29317.2</v>
      </c>
      <c r="M27" s="30">
        <f t="shared" si="6"/>
        <v>-15356</v>
      </c>
      <c r="N27" s="30">
        <f t="shared" si="6"/>
        <v>-15224</v>
      </c>
      <c r="O27" s="30">
        <f t="shared" si="6"/>
        <v>-447594.52999999997</v>
      </c>
    </row>
    <row r="28" spans="1:15" ht="18.75" customHeight="1">
      <c r="A28" s="26" t="s">
        <v>40</v>
      </c>
      <c r="B28" s="31">
        <f>+B29</f>
        <v>-53257.6</v>
      </c>
      <c r="C28" s="31">
        <f>+C29</f>
        <v>-53306</v>
      </c>
      <c r="D28" s="31">
        <f aca="true" t="shared" si="7" ref="D28:O28">+D29</f>
        <v>-42024.4</v>
      </c>
      <c r="E28" s="31">
        <f t="shared" si="7"/>
        <v>-8690</v>
      </c>
      <c r="F28" s="31">
        <f t="shared" si="7"/>
        <v>-26259.2</v>
      </c>
      <c r="G28" s="31">
        <f t="shared" si="7"/>
        <v>-45702.8</v>
      </c>
      <c r="H28" s="31">
        <f t="shared" si="7"/>
        <v>-9486.4</v>
      </c>
      <c r="I28" s="31">
        <f t="shared" si="7"/>
        <v>-52342.4</v>
      </c>
      <c r="J28" s="31">
        <f t="shared" si="7"/>
        <v>-36647.6</v>
      </c>
      <c r="K28" s="31">
        <f t="shared" si="7"/>
        <v>-36344</v>
      </c>
      <c r="L28" s="31">
        <f t="shared" si="7"/>
        <v>-29317.2</v>
      </c>
      <c r="M28" s="31">
        <f t="shared" si="7"/>
        <v>-15356</v>
      </c>
      <c r="N28" s="31">
        <f t="shared" si="7"/>
        <v>-15224</v>
      </c>
      <c r="O28" s="31">
        <f t="shared" si="7"/>
        <v>-423957.6</v>
      </c>
    </row>
    <row r="29" spans="1:26" ht="18.75" customHeight="1">
      <c r="A29" s="27" t="s">
        <v>41</v>
      </c>
      <c r="B29" s="16">
        <f>ROUND((-B9)*$G$3,2)</f>
        <v>-53257.6</v>
      </c>
      <c r="C29" s="16">
        <f aca="true" t="shared" si="8" ref="C29:N29">ROUND((-C9)*$G$3,2)</f>
        <v>-53306</v>
      </c>
      <c r="D29" s="16">
        <f t="shared" si="8"/>
        <v>-42024.4</v>
      </c>
      <c r="E29" s="16">
        <f t="shared" si="8"/>
        <v>-8690</v>
      </c>
      <c r="F29" s="16">
        <f t="shared" si="8"/>
        <v>-26259.2</v>
      </c>
      <c r="G29" s="16">
        <f t="shared" si="8"/>
        <v>-45702.8</v>
      </c>
      <c r="H29" s="16">
        <f t="shared" si="8"/>
        <v>-9486.4</v>
      </c>
      <c r="I29" s="16">
        <f t="shared" si="8"/>
        <v>-52342.4</v>
      </c>
      <c r="J29" s="16">
        <f t="shared" si="8"/>
        <v>-36647.6</v>
      </c>
      <c r="K29" s="16">
        <f t="shared" si="8"/>
        <v>-36344</v>
      </c>
      <c r="L29" s="16">
        <f t="shared" si="8"/>
        <v>-29317.2</v>
      </c>
      <c r="M29" s="16">
        <f t="shared" si="8"/>
        <v>-15356</v>
      </c>
      <c r="N29" s="16">
        <f t="shared" si="8"/>
        <v>-15224</v>
      </c>
      <c r="O29" s="32">
        <f aca="true" t="shared" si="9" ref="O29:O47">SUM(B29:N29)</f>
        <v>-423957.6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-19478.63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-19478.63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-19478.63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-19478.63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-3184.37</v>
      </c>
      <c r="E42" s="35">
        <v>0</v>
      </c>
      <c r="F42" s="35">
        <v>0</v>
      </c>
      <c r="G42" s="35">
        <v>0</v>
      </c>
      <c r="H42" s="35">
        <v>-973.93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-4158.3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901479.6699999999</v>
      </c>
      <c r="C45" s="36">
        <f t="shared" si="11"/>
        <v>662459.2199999999</v>
      </c>
      <c r="D45" s="36">
        <f t="shared" si="11"/>
        <v>610651.9099999999</v>
      </c>
      <c r="E45" s="36">
        <f t="shared" si="11"/>
        <v>185405.05000000002</v>
      </c>
      <c r="F45" s="36">
        <f t="shared" si="11"/>
        <v>654213.8899999999</v>
      </c>
      <c r="G45" s="36">
        <f t="shared" si="11"/>
        <v>878640.15</v>
      </c>
      <c r="H45" s="36">
        <f t="shared" si="11"/>
        <v>169809.63000000003</v>
      </c>
      <c r="I45" s="36">
        <f t="shared" si="11"/>
        <v>641268.2300000001</v>
      </c>
      <c r="J45" s="36">
        <f t="shared" si="11"/>
        <v>609177.25</v>
      </c>
      <c r="K45" s="36">
        <f t="shared" si="11"/>
        <v>765611.49</v>
      </c>
      <c r="L45" s="36">
        <f t="shared" si="11"/>
        <v>731454.37</v>
      </c>
      <c r="M45" s="36">
        <f t="shared" si="11"/>
        <v>407294.95</v>
      </c>
      <c r="N45" s="36">
        <f t="shared" si="11"/>
        <v>211709.34000000003</v>
      </c>
      <c r="O45" s="36">
        <f>SUM(B45:N45)</f>
        <v>7429175.149999999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901479.66</v>
      </c>
      <c r="C51" s="51">
        <f t="shared" si="12"/>
        <v>662459.21</v>
      </c>
      <c r="D51" s="51">
        <f t="shared" si="12"/>
        <v>610651.91</v>
      </c>
      <c r="E51" s="51">
        <f t="shared" si="12"/>
        <v>185405.05</v>
      </c>
      <c r="F51" s="51">
        <f t="shared" si="12"/>
        <v>654213.89</v>
      </c>
      <c r="G51" s="51">
        <f t="shared" si="12"/>
        <v>878640.15</v>
      </c>
      <c r="H51" s="51">
        <f t="shared" si="12"/>
        <v>169809.62</v>
      </c>
      <c r="I51" s="51">
        <f t="shared" si="12"/>
        <v>641268.23</v>
      </c>
      <c r="J51" s="51">
        <f t="shared" si="12"/>
        <v>609177.24</v>
      </c>
      <c r="K51" s="51">
        <f t="shared" si="12"/>
        <v>765611.49</v>
      </c>
      <c r="L51" s="51">
        <f t="shared" si="12"/>
        <v>731454.37</v>
      </c>
      <c r="M51" s="51">
        <f t="shared" si="12"/>
        <v>407294.95</v>
      </c>
      <c r="N51" s="51">
        <f t="shared" si="12"/>
        <v>211709.35</v>
      </c>
      <c r="O51" s="36">
        <f t="shared" si="12"/>
        <v>7429175.12</v>
      </c>
      <c r="Q51"/>
    </row>
    <row r="52" spans="1:18" ht="18.75" customHeight="1">
      <c r="A52" s="26" t="s">
        <v>57</v>
      </c>
      <c r="B52" s="51">
        <v>744443.53</v>
      </c>
      <c r="C52" s="51">
        <v>484429.14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1228872.67</v>
      </c>
      <c r="P52"/>
      <c r="Q52"/>
      <c r="R52" s="43"/>
    </row>
    <row r="53" spans="1:16" ht="18.75" customHeight="1">
      <c r="A53" s="26" t="s">
        <v>58</v>
      </c>
      <c r="B53" s="51">
        <v>157036.13</v>
      </c>
      <c r="C53" s="51">
        <v>178030.07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335066.2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610651.91</v>
      </c>
      <c r="E54" s="52">
        <v>0</v>
      </c>
      <c r="F54" s="52">
        <v>0</v>
      </c>
      <c r="G54" s="52">
        <v>0</v>
      </c>
      <c r="H54" s="51">
        <v>169809.62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780461.53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185405.05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185405.05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654213.89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654213.89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878640.15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878640.15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641268.23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641268.23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609177.24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609177.24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765611.49</v>
      </c>
      <c r="L60" s="31">
        <v>731454.37</v>
      </c>
      <c r="M60" s="52">
        <v>0</v>
      </c>
      <c r="N60" s="52">
        <v>0</v>
      </c>
      <c r="O60" s="36">
        <f t="shared" si="13"/>
        <v>1497065.8599999999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407294.95</v>
      </c>
      <c r="N61" s="52">
        <v>0</v>
      </c>
      <c r="O61" s="36">
        <f t="shared" si="13"/>
        <v>407294.95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211709.35</v>
      </c>
      <c r="O62" s="55">
        <f t="shared" si="13"/>
        <v>211709.35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2021-07-13T16:33:35Z</dcterms:modified>
  <cp:category/>
  <cp:version/>
  <cp:contentType/>
  <cp:contentStatus/>
</cp:coreProperties>
</file>