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<sst xmlns="http://schemas.openxmlformats.org/spreadsheetml/2006/main" count="74" uniqueCount="73">
  <si>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</si>
  <si>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</si>
  <si>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</si>
  <si>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</si>
  <si>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</si>
  <si>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</si>
  <si>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</si>
  <si>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</si>
  <si>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</si>
  <si>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</si>
  <si>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</si>
  <si>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</si>
  <si>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</si>
  <si>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</si>
  <si>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</si>
  <si>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</si>
  <si>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</si>
  <si>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</si>
  <si>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</si>
  <si>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</si>
  <si>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</si>
  <si>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</si>
  <si>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</si>
  <si>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</si>
  <si>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</si>
  <si>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</si>
  <si>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</si>
  <si>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</si>
  <si>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</si>
  <si>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</si>
  <si>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</si>
  <si>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</si>
  <si>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</si>
  <si>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</si>
  <si>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</si>
  <si>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</si>
  <si>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</si>
  <si>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</si>
  <si>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</si>
  <si>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</si>
  <si>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</si>
  <si>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</si>
  <si>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</si>
  <si>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</si>
  <si>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</si>
  <si>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</si>
  <si>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</si>
  <si>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</si>
  <si>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</si>
  <si>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</si>
  <si>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</si>
  <si>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</si>
  <si>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</si>
  <si>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</si>
  <si>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</si>
  <si>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</si>
  <si>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</si>
  <si>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</si>
  <si>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</si>
  <si>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</si>
  <si>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</si>
  <si>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</si>
  <si>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</si>
  <si>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</si>
  <si>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</si>
  <si>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</si>
  <si>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</si>
  <si>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</si>
  <si>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</si>
  <si>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</si>
  <si>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</si>
  <si>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</si>
  <si>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20/07/21 - VENCIMENTO 27/07/21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</si>
</sst>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239126</v>
      </c>
      <c r="C7" s="47">
        <f t="shared" si="0"/>
        <v>203755</v>
      </c>
      <c r="D7" s="47">
        <f t="shared" si="0"/>
        <v>268398</v>
      </c>
      <c r="E7" s="47">
        <f t="shared" si="0"/>
        <v>136232</v>
      </c>
      <c r="F7" s="47">
        <f t="shared" si="0"/>
        <v>163872</v>
      </c>
      <c r="G7" s="47">
        <f t="shared" si="0"/>
        <v>185952</v>
      </c>
      <c r="H7" s="47">
        <f t="shared" si="0"/>
        <v>210485</v>
      </c>
      <c r="I7" s="47">
        <f t="shared" si="0"/>
        <v>269153</v>
      </c>
      <c r="J7" s="47">
        <f t="shared" si="0"/>
        <v>83024</v>
      </c>
      <c r="K7" s="47">
        <f t="shared" si="0"/>
        <v>1759997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18707</v>
      </c>
      <c r="C8" s="45">
        <f t="shared" si="1"/>
        <v>18232</v>
      </c>
      <c r="D8" s="45">
        <f t="shared" si="1"/>
        <v>20846</v>
      </c>
      <c r="E8" s="45">
        <f t="shared" si="1"/>
        <v>11434</v>
      </c>
      <c r="F8" s="45">
        <f t="shared" si="1"/>
        <v>14090</v>
      </c>
      <c r="G8" s="45">
        <f t="shared" si="1"/>
        <v>9827</v>
      </c>
      <c r="H8" s="45">
        <f t="shared" si="1"/>
        <v>8918</v>
      </c>
      <c r="I8" s="45">
        <f t="shared" si="1"/>
        <v>18645</v>
      </c>
      <c r="J8" s="45">
        <f t="shared" si="1"/>
        <v>3293</v>
      </c>
      <c r="K8" s="38">
        <f>SUM(B8:J8)</f>
        <v>123992</v>
      </c>
      <c r="L8"/>
      <c r="M8"/>
      <c r="N8"/>
    </row>
    <row r="9" spans="1:14" ht="16.5" customHeight="1">
      <c r="A9" s="22" t="s">
        <v>35</v>
      </c>
      <c r="B9" s="45">
        <v>18698</v>
      </c>
      <c r="C9" s="45">
        <v>18229</v>
      </c>
      <c r="D9" s="45">
        <v>20841</v>
      </c>
      <c r="E9" s="45">
        <v>11374</v>
      </c>
      <c r="F9" s="45">
        <v>14079</v>
      </c>
      <c r="G9" s="45">
        <v>9825</v>
      </c>
      <c r="H9" s="45">
        <v>8918</v>
      </c>
      <c r="I9" s="45">
        <v>18619</v>
      </c>
      <c r="J9" s="45">
        <v>3293</v>
      </c>
      <c r="K9" s="38">
        <f>SUM(B9:J9)</f>
        <v>123876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3</v>
      </c>
      <c r="D10" s="45">
        <v>5</v>
      </c>
      <c r="E10" s="45">
        <v>60</v>
      </c>
      <c r="F10" s="45">
        <v>11</v>
      </c>
      <c r="G10" s="45">
        <v>2</v>
      </c>
      <c r="H10" s="45">
        <v>0</v>
      </c>
      <c r="I10" s="45">
        <v>26</v>
      </c>
      <c r="J10" s="45">
        <v>0</v>
      </c>
      <c r="K10" s="38">
        <f>SUM(B10:J10)</f>
        <v>116</v>
      </c>
      <c r="L10"/>
      <c r="M10"/>
      <c r="N10"/>
    </row>
    <row r="11" spans="1:14" ht="16.5" customHeight="1">
      <c r="A11" s="44" t="s">
        <v>33</v>
      </c>
      <c r="B11" s="43">
        <v>220419</v>
      </c>
      <c r="C11" s="43">
        <v>185523</v>
      </c>
      <c r="D11" s="43">
        <v>247552</v>
      </c>
      <c r="E11" s="43">
        <v>124798</v>
      </c>
      <c r="F11" s="43">
        <v>149782</v>
      </c>
      <c r="G11" s="43">
        <v>176125</v>
      </c>
      <c r="H11" s="43">
        <v>201567</v>
      </c>
      <c r="I11" s="43">
        <v>250508</v>
      </c>
      <c r="J11" s="43">
        <v>79731</v>
      </c>
      <c r="K11" s="38">
        <f>SUM(B11:J11)</f>
        <v>1636005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1.39339225199317</v>
      </c>
      <c r="C15" s="39">
        <v>1.438111977600836</v>
      </c>
      <c r="D15" s="39">
        <v>1.137909957093473</v>
      </c>
      <c r="E15" s="39">
        <v>1.495203997818406</v>
      </c>
      <c r="F15" s="39">
        <v>1.274783316978125</v>
      </c>
      <c r="G15" s="39">
        <v>1.24089280254869</v>
      </c>
      <c r="H15" s="39">
        <v>1.209437621639673</v>
      </c>
      <c r="I15" s="39">
        <v>1.265746518185563</v>
      </c>
      <c r="J15" s="39">
        <v>1.374607887758623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1150732.3699999999</v>
      </c>
      <c r="C17" s="36">
        <f aca="true" t="shared" si="2" ref="C17:J17">C18+C19+C20+C21+C22+C23+C24</f>
        <v>1111039.97</v>
      </c>
      <c r="D17" s="36">
        <f t="shared" si="2"/>
        <v>1268817.5199999998</v>
      </c>
      <c r="E17" s="36">
        <f t="shared" si="2"/>
        <v>745304.12</v>
      </c>
      <c r="F17" s="36">
        <f t="shared" si="2"/>
        <v>807679.86</v>
      </c>
      <c r="G17" s="36">
        <f t="shared" si="2"/>
        <v>896521.59</v>
      </c>
      <c r="H17" s="36">
        <f t="shared" si="2"/>
        <v>792892.29</v>
      </c>
      <c r="I17" s="36">
        <f t="shared" si="2"/>
        <v>1085085.5699999998</v>
      </c>
      <c r="J17" s="36">
        <f t="shared" si="2"/>
        <v>404399.6</v>
      </c>
      <c r="K17" s="36">
        <f aca="true" t="shared" si="3" ref="K17:K24">SUM(B17:J17)</f>
        <v>8262472.889999999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802650.33</v>
      </c>
      <c r="C18" s="30">
        <f t="shared" si="4"/>
        <v>750755.67</v>
      </c>
      <c r="D18" s="30">
        <f t="shared" si="4"/>
        <v>1095466.44</v>
      </c>
      <c r="E18" s="30">
        <f t="shared" si="4"/>
        <v>484086.79</v>
      </c>
      <c r="F18" s="30">
        <f t="shared" si="4"/>
        <v>615798.2</v>
      </c>
      <c r="G18" s="30">
        <f t="shared" si="4"/>
        <v>706524.62</v>
      </c>
      <c r="H18" s="30">
        <f t="shared" si="4"/>
        <v>637495.92</v>
      </c>
      <c r="I18" s="30">
        <f t="shared" si="4"/>
        <v>822881.47</v>
      </c>
      <c r="J18" s="30">
        <f t="shared" si="4"/>
        <v>287586.83</v>
      </c>
      <c r="K18" s="30">
        <f t="shared" si="3"/>
        <v>6203246.27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315756.42</v>
      </c>
      <c r="C19" s="30">
        <f t="shared" si="5"/>
        <v>328915.05</v>
      </c>
      <c r="D19" s="30">
        <f t="shared" si="5"/>
        <v>151075.73</v>
      </c>
      <c r="E19" s="30">
        <f t="shared" si="5"/>
        <v>239721.71</v>
      </c>
      <c r="F19" s="30">
        <f t="shared" si="5"/>
        <v>169211.07</v>
      </c>
      <c r="G19" s="30">
        <f t="shared" si="5"/>
        <v>170196.7</v>
      </c>
      <c r="H19" s="30">
        <f t="shared" si="5"/>
        <v>133515.63</v>
      </c>
      <c r="I19" s="30">
        <f t="shared" si="5"/>
        <v>218677.89</v>
      </c>
      <c r="J19" s="30">
        <f t="shared" si="5"/>
        <v>107732.29</v>
      </c>
      <c r="K19" s="30">
        <f t="shared" si="3"/>
        <v>1834802.4900000002</v>
      </c>
      <c r="L19"/>
      <c r="M19"/>
      <c r="N19"/>
    </row>
    <row r="20" spans="1:14" ht="16.5" customHeight="1">
      <c r="A20" s="18" t="s">
        <v>28</v>
      </c>
      <c r="B20" s="30">
        <v>30984.39</v>
      </c>
      <c r="C20" s="30">
        <v>28686.79</v>
      </c>
      <c r="D20" s="30">
        <v>20650.69</v>
      </c>
      <c r="E20" s="30">
        <v>19269.4</v>
      </c>
      <c r="F20" s="30">
        <v>21329.36</v>
      </c>
      <c r="G20" s="30">
        <v>18678.2</v>
      </c>
      <c r="H20" s="30">
        <v>23024.89</v>
      </c>
      <c r="I20" s="30">
        <v>40843.75</v>
      </c>
      <c r="J20" s="30">
        <v>10997.64</v>
      </c>
      <c r="K20" s="30">
        <f t="shared" si="3"/>
        <v>214465.11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-456.24</v>
      </c>
      <c r="F23" s="30">
        <v>0</v>
      </c>
      <c r="G23" s="30">
        <v>-219.16</v>
      </c>
      <c r="H23" s="30">
        <v>-205.42</v>
      </c>
      <c r="I23" s="30">
        <v>0</v>
      </c>
      <c r="J23" s="30">
        <v>0</v>
      </c>
      <c r="K23" s="30">
        <f t="shared" si="3"/>
        <v>-1113.6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-187773.3</v>
      </c>
      <c r="C27" s="30">
        <f t="shared" si="6"/>
        <v>-91534.65000000001</v>
      </c>
      <c r="D27" s="30">
        <f t="shared" si="6"/>
        <v>-150235.74</v>
      </c>
      <c r="E27" s="30">
        <f t="shared" si="6"/>
        <v>-167398.84</v>
      </c>
      <c r="F27" s="30">
        <f t="shared" si="6"/>
        <v>-61947.6</v>
      </c>
      <c r="G27" s="30">
        <f t="shared" si="6"/>
        <v>-150958.97999999998</v>
      </c>
      <c r="H27" s="30">
        <f t="shared" si="6"/>
        <v>-63775.42</v>
      </c>
      <c r="I27" s="30">
        <f t="shared" si="6"/>
        <v>-120213.87000000001</v>
      </c>
      <c r="J27" s="30">
        <f t="shared" si="6"/>
        <v>-31656.559999999998</v>
      </c>
      <c r="K27" s="30">
        <f aca="true" t="shared" si="7" ref="K27:K35">SUM(B27:J27)</f>
        <v>-1025494.96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-187773.3</v>
      </c>
      <c r="C28" s="30">
        <f t="shared" si="8"/>
        <v>-91534.65000000001</v>
      </c>
      <c r="D28" s="30">
        <f t="shared" si="8"/>
        <v>-131739.13999999998</v>
      </c>
      <c r="E28" s="30">
        <f t="shared" si="8"/>
        <v>-167398.84</v>
      </c>
      <c r="F28" s="30">
        <f t="shared" si="8"/>
        <v>-61947.6</v>
      </c>
      <c r="G28" s="30">
        <f t="shared" si="8"/>
        <v>-150958.97999999998</v>
      </c>
      <c r="H28" s="30">
        <f t="shared" si="8"/>
        <v>-63775.42</v>
      </c>
      <c r="I28" s="30">
        <f t="shared" si="8"/>
        <v>-120213.87000000001</v>
      </c>
      <c r="J28" s="30">
        <f t="shared" si="8"/>
        <v>-26301.89</v>
      </c>
      <c r="K28" s="30">
        <f t="shared" si="7"/>
        <v>-1001643.69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-82271.2</v>
      </c>
      <c r="C29" s="30">
        <f aca="true" t="shared" si="9" ref="C29:J29">-ROUND((C9)*$E$3,2)</f>
        <v>-80207.6</v>
      </c>
      <c r="D29" s="30">
        <f t="shared" si="9"/>
        <v>-91700.4</v>
      </c>
      <c r="E29" s="30">
        <f t="shared" si="9"/>
        <v>-50045.6</v>
      </c>
      <c r="F29" s="30">
        <f t="shared" si="9"/>
        <v>-61947.6</v>
      </c>
      <c r="G29" s="30">
        <f t="shared" si="9"/>
        <v>-43230</v>
      </c>
      <c r="H29" s="30">
        <f t="shared" si="9"/>
        <v>-39239.2</v>
      </c>
      <c r="I29" s="30">
        <f t="shared" si="9"/>
        <v>-81923.6</v>
      </c>
      <c r="J29" s="30">
        <f t="shared" si="9"/>
        <v>-14489.2</v>
      </c>
      <c r="K29" s="30">
        <f t="shared" si="7"/>
        <v>-545054.3999999999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-2701.6</v>
      </c>
      <c r="C31" s="30">
        <v>-677.6</v>
      </c>
      <c r="D31" s="30">
        <v>-1324.4</v>
      </c>
      <c r="E31" s="30">
        <v>-1324.4</v>
      </c>
      <c r="F31" s="26">
        <v>0</v>
      </c>
      <c r="G31" s="30">
        <v>-1201.2</v>
      </c>
      <c r="H31" s="30">
        <v>-239.93</v>
      </c>
      <c r="I31" s="30">
        <v>-374.44</v>
      </c>
      <c r="J31" s="30">
        <v>-115.51</v>
      </c>
      <c r="K31" s="30">
        <f t="shared" si="7"/>
        <v>-7959.08</v>
      </c>
      <c r="L31"/>
      <c r="M31"/>
      <c r="N31"/>
    </row>
    <row r="32" spans="1:14" ht="16.5" customHeight="1">
      <c r="A32" s="25" t="s">
        <v>21</v>
      </c>
      <c r="B32" s="30">
        <v>-102800.5</v>
      </c>
      <c r="C32" s="30">
        <v>-10649.45</v>
      </c>
      <c r="D32" s="30">
        <v>-38714.34</v>
      </c>
      <c r="E32" s="30">
        <v>-116028.84</v>
      </c>
      <c r="F32" s="26">
        <v>0</v>
      </c>
      <c r="G32" s="30">
        <v>-106527.78</v>
      </c>
      <c r="H32" s="30">
        <v>-24296.29</v>
      </c>
      <c r="I32" s="30">
        <v>-37915.83</v>
      </c>
      <c r="J32" s="30">
        <v>-11697.18</v>
      </c>
      <c r="K32" s="30">
        <f t="shared" si="7"/>
        <v>-448630.21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962959.0699999998</v>
      </c>
      <c r="C47" s="27">
        <f aca="true" t="shared" si="11" ref="C47:J47">IF(C17+C27+C48&lt;0,0,C17+C27+C48)</f>
        <v>1019505.32</v>
      </c>
      <c r="D47" s="27">
        <f t="shared" si="11"/>
        <v>1118581.7799999998</v>
      </c>
      <c r="E47" s="27">
        <f t="shared" si="11"/>
        <v>577905.28</v>
      </c>
      <c r="F47" s="27">
        <f t="shared" si="11"/>
        <v>745732.26</v>
      </c>
      <c r="G47" s="27">
        <f t="shared" si="11"/>
        <v>745562.61</v>
      </c>
      <c r="H47" s="27">
        <f t="shared" si="11"/>
        <v>729116.87</v>
      </c>
      <c r="I47" s="27">
        <f t="shared" si="11"/>
        <v>964871.6999999998</v>
      </c>
      <c r="J47" s="27">
        <f t="shared" si="11"/>
        <v>372743.04</v>
      </c>
      <c r="K47" s="20">
        <f>SUM(B47:J47)</f>
        <v>7236977.93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962959.0700000001</v>
      </c>
      <c r="C53" s="10">
        <f t="shared" si="13"/>
        <v>1019505.33</v>
      </c>
      <c r="D53" s="10">
        <f t="shared" si="13"/>
        <v>1118581.78</v>
      </c>
      <c r="E53" s="10">
        <f t="shared" si="13"/>
        <v>577905.28</v>
      </c>
      <c r="F53" s="10">
        <f t="shared" si="13"/>
        <v>745732.26</v>
      </c>
      <c r="G53" s="10">
        <f t="shared" si="13"/>
        <v>745562.61</v>
      </c>
      <c r="H53" s="10">
        <f t="shared" si="13"/>
        <v>729116.88</v>
      </c>
      <c r="I53" s="10">
        <f>SUM(I54:I66)</f>
        <v>964871.69</v>
      </c>
      <c r="J53" s="10">
        <f t="shared" si="13"/>
        <v>372743.05</v>
      </c>
      <c r="K53" s="5">
        <f>SUM(K54:K66)</f>
        <v>7236977.95</v>
      </c>
      <c r="L53" s="9"/>
    </row>
    <row r="54" spans="1:11" ht="16.5" customHeight="1">
      <c r="A54" s="7" t="s">
        <v>60</v>
      </c>
      <c r="B54" s="8">
        <v>841433.64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841433.64</v>
      </c>
    </row>
    <row r="55" spans="1:11" ht="16.5" customHeight="1">
      <c r="A55" s="7" t="s">
        <v>61</v>
      </c>
      <c r="B55" s="8">
        <v>121525.43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121525.43</v>
      </c>
    </row>
    <row r="56" spans="1:11" ht="16.5" customHeight="1">
      <c r="A56" s="7" t="s">
        <v>4</v>
      </c>
      <c r="B56" s="6">
        <v>0</v>
      </c>
      <c r="C56" s="8">
        <v>1019505.33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1019505.33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1118581.78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1118581.78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577905.28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577905.28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745732.26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745732.26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745562.61</v>
      </c>
      <c r="H60" s="6">
        <v>0</v>
      </c>
      <c r="I60" s="6">
        <v>0</v>
      </c>
      <c r="J60" s="6">
        <v>0</v>
      </c>
      <c r="K60" s="5">
        <f t="shared" si="14"/>
        <v>745562.61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729116.88</v>
      </c>
      <c r="I61" s="6">
        <v>0</v>
      </c>
      <c r="J61" s="6">
        <v>0</v>
      </c>
      <c r="K61" s="5">
        <f t="shared" si="14"/>
        <v>729116.88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356616.58</v>
      </c>
      <c r="J63" s="6">
        <v>0</v>
      </c>
      <c r="K63" s="5">
        <f t="shared" si="14"/>
        <v>356616.58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608255.11</v>
      </c>
      <c r="J64" s="6">
        <v>0</v>
      </c>
      <c r="K64" s="5">
        <f t="shared" si="14"/>
        <v>608255.11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372743.05</v>
      </c>
      <c r="K65" s="5">
        <f t="shared" si="14"/>
        <v>372743.05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2021-07-26T17:49:16Z</dcterms:modified>
  <cp:category/>
  <cp:version/>
  <cp:contentType/>
  <cp:contentStatus/>
</cp:coreProperties>
</file>