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<sst xmlns="http://schemas.openxmlformats.org/spreadsheetml/2006/main" count="74" uniqueCount="73">
  <si>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</si>
  <si>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</si>
  <si>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</si>
  <si>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</si>
  <si>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</si>
  <si>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</si>
  <si>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</si>
  <si>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</si>
  <si>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</si>
  <si>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</si>
  <si>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</si>
  <si>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</si>
  <si>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</si>
  <si>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</si>
  <si>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</si>
  <si>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</si>
  <si>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</si>
  <si>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</si>
  <si>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</si>
  <si>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</si>
  <si>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</si>
  <si>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</si>
  <si>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</si>
  <si>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</si>
  <si>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</si>
  <si>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</si>
  <si>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</si>
  <si>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</si>
  <si>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</si>
  <si>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</si>
  <si>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</si>
  <si>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</si>
  <si>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</si>
  <si>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</si>
  <si>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</si>
  <si>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</si>
  <si>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</si>
  <si>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</si>
  <si>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</si>
  <si>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</si>
  <si>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</si>
  <si>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</si>
  <si>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</si>
  <si>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</si>
  <si>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</si>
  <si>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</si>
  <si>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</si>
  <si>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</si>
  <si>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</si>
  <si>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</si>
  <si>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</si>
  <si>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</si>
  <si>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</si>
  <si>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</si>
  <si>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</si>
  <si>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</si>
  <si>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</si>
  <si>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</si>
  <si>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</si>
  <si>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</si>
  <si>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</si>
  <si>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</si>
  <si>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</si>
  <si>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</si>
  <si>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</si>
  <si>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</si>
  <si>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</si>
  <si>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</si>
  <si>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</si>
  <si>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</si>
  <si>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</si>
  <si>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</si>
  <si>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19/07/21 - VENCIMENTO 26/07/21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</si>
</sst>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231571</v>
      </c>
      <c r="C7" s="47">
        <f t="shared" si="0"/>
        <v>200417</v>
      </c>
      <c r="D7" s="47">
        <f t="shared" si="0"/>
        <v>263814</v>
      </c>
      <c r="E7" s="47">
        <f t="shared" si="0"/>
        <v>134177</v>
      </c>
      <c r="F7" s="47">
        <f t="shared" si="0"/>
        <v>161064</v>
      </c>
      <c r="G7" s="47">
        <f t="shared" si="0"/>
        <v>182325</v>
      </c>
      <c r="H7" s="47">
        <f t="shared" si="0"/>
        <v>206921</v>
      </c>
      <c r="I7" s="47">
        <f t="shared" si="0"/>
        <v>264921</v>
      </c>
      <c r="J7" s="47">
        <f t="shared" si="0"/>
        <v>81001</v>
      </c>
      <c r="K7" s="47">
        <f t="shared" si="0"/>
        <v>1726211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18499</v>
      </c>
      <c r="C8" s="45">
        <f t="shared" si="1"/>
        <v>18451</v>
      </c>
      <c r="D8" s="45">
        <f t="shared" si="1"/>
        <v>21073</v>
      </c>
      <c r="E8" s="45">
        <f t="shared" si="1"/>
        <v>11534</v>
      </c>
      <c r="F8" s="45">
        <f t="shared" si="1"/>
        <v>13795</v>
      </c>
      <c r="G8" s="45">
        <f t="shared" si="1"/>
        <v>10125</v>
      </c>
      <c r="H8" s="45">
        <f t="shared" si="1"/>
        <v>9252</v>
      </c>
      <c r="I8" s="45">
        <f t="shared" si="1"/>
        <v>18628</v>
      </c>
      <c r="J8" s="45">
        <f t="shared" si="1"/>
        <v>3129</v>
      </c>
      <c r="K8" s="38">
        <f>SUM(B8:J8)</f>
        <v>124486</v>
      </c>
      <c r="L8"/>
      <c r="M8"/>
      <c r="N8"/>
    </row>
    <row r="9" spans="1:14" ht="16.5" customHeight="1">
      <c r="A9" s="22" t="s">
        <v>35</v>
      </c>
      <c r="B9" s="45">
        <v>18479</v>
      </c>
      <c r="C9" s="45">
        <v>18446</v>
      </c>
      <c r="D9" s="45">
        <v>21070</v>
      </c>
      <c r="E9" s="45">
        <v>11474</v>
      </c>
      <c r="F9" s="45">
        <v>13787</v>
      </c>
      <c r="G9" s="45">
        <v>10121</v>
      </c>
      <c r="H9" s="45">
        <v>9252</v>
      </c>
      <c r="I9" s="45">
        <v>18596</v>
      </c>
      <c r="J9" s="45">
        <v>3129</v>
      </c>
      <c r="K9" s="38">
        <f>SUM(B9:J9)</f>
        <v>124354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5</v>
      </c>
      <c r="D10" s="45">
        <v>3</v>
      </c>
      <c r="E10" s="45">
        <v>60</v>
      </c>
      <c r="F10" s="45">
        <v>8</v>
      </c>
      <c r="G10" s="45">
        <v>4</v>
      </c>
      <c r="H10" s="45">
        <v>0</v>
      </c>
      <c r="I10" s="45">
        <v>32</v>
      </c>
      <c r="J10" s="45">
        <v>0</v>
      </c>
      <c r="K10" s="38">
        <f>SUM(B10:J10)</f>
        <v>132</v>
      </c>
      <c r="L10"/>
      <c r="M10"/>
      <c r="N10"/>
    </row>
    <row r="11" spans="1:14" ht="16.5" customHeight="1">
      <c r="A11" s="44" t="s">
        <v>33</v>
      </c>
      <c r="B11" s="43">
        <v>213072</v>
      </c>
      <c r="C11" s="43">
        <v>181966</v>
      </c>
      <c r="D11" s="43">
        <v>242741</v>
      </c>
      <c r="E11" s="43">
        <v>122643</v>
      </c>
      <c r="F11" s="43">
        <v>147269</v>
      </c>
      <c r="G11" s="43">
        <v>172200</v>
      </c>
      <c r="H11" s="43">
        <v>197669</v>
      </c>
      <c r="I11" s="43">
        <v>246293</v>
      </c>
      <c r="J11" s="43">
        <v>77872</v>
      </c>
      <c r="K11" s="38">
        <f>SUM(B11:J11)</f>
        <v>1601725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1.429792176272514</v>
      </c>
      <c r="C15" s="39">
        <v>1.455823656638277</v>
      </c>
      <c r="D15" s="39">
        <v>1.158752116094447</v>
      </c>
      <c r="E15" s="39">
        <v>1.522395185791072</v>
      </c>
      <c r="F15" s="39">
        <v>1.293298193552491</v>
      </c>
      <c r="G15" s="39">
        <v>1.270054365115004</v>
      </c>
      <c r="H15" s="39">
        <v>1.230511274465903</v>
      </c>
      <c r="I15" s="39">
        <v>1.280423525382912</v>
      </c>
      <c r="J15" s="39">
        <v>1.404629094479595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1144207.22</v>
      </c>
      <c r="C17" s="36">
        <f aca="true" t="shared" si="2" ref="C17:J17">C18+C19+C20+C21+C22+C23+C24</f>
        <v>1107085.9</v>
      </c>
      <c r="D17" s="36">
        <f t="shared" si="2"/>
        <v>1270470.29</v>
      </c>
      <c r="E17" s="36">
        <f t="shared" si="2"/>
        <v>747239.22</v>
      </c>
      <c r="F17" s="36">
        <f t="shared" si="2"/>
        <v>805234.53</v>
      </c>
      <c r="G17" s="36">
        <f t="shared" si="2"/>
        <v>899880.97</v>
      </c>
      <c r="H17" s="36">
        <f t="shared" si="2"/>
        <v>793261.31</v>
      </c>
      <c r="I17" s="36">
        <f t="shared" si="2"/>
        <v>1080656.53</v>
      </c>
      <c r="J17" s="36">
        <f t="shared" si="2"/>
        <v>403151.30999999994</v>
      </c>
      <c r="K17" s="36">
        <f aca="true" t="shared" si="3" ref="K17:K24">SUM(B17:J17)</f>
        <v>8251187.279999999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777291.22</v>
      </c>
      <c r="C18" s="30">
        <f t="shared" si="4"/>
        <v>738456.48</v>
      </c>
      <c r="D18" s="30">
        <f t="shared" si="4"/>
        <v>1076756.84</v>
      </c>
      <c r="E18" s="30">
        <f t="shared" si="4"/>
        <v>476784.55</v>
      </c>
      <c r="F18" s="30">
        <f t="shared" si="4"/>
        <v>605246.3</v>
      </c>
      <c r="G18" s="30">
        <f t="shared" si="4"/>
        <v>692743.84</v>
      </c>
      <c r="H18" s="30">
        <f t="shared" si="4"/>
        <v>626701.63</v>
      </c>
      <c r="I18" s="30">
        <f t="shared" si="4"/>
        <v>809942.97</v>
      </c>
      <c r="J18" s="30">
        <f t="shared" si="4"/>
        <v>280579.36</v>
      </c>
      <c r="K18" s="30">
        <f t="shared" si="3"/>
        <v>6084503.1899999995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334073.69</v>
      </c>
      <c r="C19" s="30">
        <f t="shared" si="5"/>
        <v>336605.93</v>
      </c>
      <c r="D19" s="30">
        <f t="shared" si="5"/>
        <v>170937.43</v>
      </c>
      <c r="E19" s="30">
        <f t="shared" si="5"/>
        <v>249069.95</v>
      </c>
      <c r="F19" s="30">
        <f t="shared" si="5"/>
        <v>177517.65</v>
      </c>
      <c r="G19" s="30">
        <f t="shared" si="5"/>
        <v>187078.5</v>
      </c>
      <c r="H19" s="30">
        <f t="shared" si="5"/>
        <v>144461.79</v>
      </c>
      <c r="I19" s="30">
        <f t="shared" si="5"/>
        <v>227127.06</v>
      </c>
      <c r="J19" s="30">
        <f t="shared" si="5"/>
        <v>113530.57</v>
      </c>
      <c r="K19" s="30">
        <f t="shared" si="3"/>
        <v>1940402.57</v>
      </c>
      <c r="L19"/>
      <c r="M19"/>
      <c r="N19"/>
    </row>
    <row r="20" spans="1:14" ht="16.5" customHeight="1">
      <c r="A20" s="18" t="s">
        <v>28</v>
      </c>
      <c r="B20" s="30">
        <v>31501.08</v>
      </c>
      <c r="C20" s="30">
        <v>29341.03</v>
      </c>
      <c r="D20" s="30">
        <v>20918.58</v>
      </c>
      <c r="E20" s="30">
        <v>19158.5</v>
      </c>
      <c r="F20" s="30">
        <v>21129.35</v>
      </c>
      <c r="G20" s="30">
        <v>18826.98</v>
      </c>
      <c r="H20" s="30">
        <v>23036.62</v>
      </c>
      <c r="I20" s="30">
        <v>40904.04</v>
      </c>
      <c r="J20" s="30">
        <v>10958.54</v>
      </c>
      <c r="K20" s="30">
        <f t="shared" si="3"/>
        <v>215774.72000000003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-456.24</v>
      </c>
      <c r="F23" s="30">
        <v>0</v>
      </c>
      <c r="G23" s="30">
        <v>-109.58</v>
      </c>
      <c r="H23" s="30">
        <v>0</v>
      </c>
      <c r="I23" s="30">
        <v>0</v>
      </c>
      <c r="J23" s="30">
        <v>0</v>
      </c>
      <c r="K23" s="30">
        <f t="shared" si="3"/>
        <v>-565.82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-116198.48000000001</v>
      </c>
      <c r="C27" s="30">
        <f t="shared" si="6"/>
        <v>-93834.19</v>
      </c>
      <c r="D27" s="30">
        <f t="shared" si="6"/>
        <v>-124227.68</v>
      </c>
      <c r="E27" s="30">
        <f t="shared" si="6"/>
        <v>-101855.39</v>
      </c>
      <c r="F27" s="30">
        <f t="shared" si="6"/>
        <v>-60662.8</v>
      </c>
      <c r="G27" s="30">
        <f t="shared" si="6"/>
        <v>-81302.93000000001</v>
      </c>
      <c r="H27" s="30">
        <f t="shared" si="6"/>
        <v>-48632.240000000005</v>
      </c>
      <c r="I27" s="30">
        <f t="shared" si="6"/>
        <v>-94187.44</v>
      </c>
      <c r="J27" s="30">
        <f t="shared" si="6"/>
        <v>-22936.92</v>
      </c>
      <c r="K27" s="30">
        <f aca="true" t="shared" si="7" ref="K27:K35">SUM(B27:J27)</f>
        <v>-743838.07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-116198.48000000001</v>
      </c>
      <c r="C28" s="30">
        <f t="shared" si="8"/>
        <v>-93834.19</v>
      </c>
      <c r="D28" s="30">
        <f t="shared" si="8"/>
        <v>-105731.07999999999</v>
      </c>
      <c r="E28" s="30">
        <f t="shared" si="8"/>
        <v>-101855.39</v>
      </c>
      <c r="F28" s="30">
        <f t="shared" si="8"/>
        <v>-60662.8</v>
      </c>
      <c r="G28" s="30">
        <f t="shared" si="8"/>
        <v>-81302.93000000001</v>
      </c>
      <c r="H28" s="30">
        <f t="shared" si="8"/>
        <v>-48632.240000000005</v>
      </c>
      <c r="I28" s="30">
        <f t="shared" si="8"/>
        <v>-94187.44</v>
      </c>
      <c r="J28" s="30">
        <f t="shared" si="8"/>
        <v>-17582.25</v>
      </c>
      <c r="K28" s="30">
        <f t="shared" si="7"/>
        <v>-719986.8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-81307.6</v>
      </c>
      <c r="C29" s="30">
        <f aca="true" t="shared" si="9" ref="C29:J29">-ROUND((C9)*$E$3,2)</f>
        <v>-81162.4</v>
      </c>
      <c r="D29" s="30">
        <f t="shared" si="9"/>
        <v>-92708</v>
      </c>
      <c r="E29" s="30">
        <f t="shared" si="9"/>
        <v>-50485.6</v>
      </c>
      <c r="F29" s="30">
        <f t="shared" si="9"/>
        <v>-60662.8</v>
      </c>
      <c r="G29" s="30">
        <f t="shared" si="9"/>
        <v>-44532.4</v>
      </c>
      <c r="H29" s="30">
        <f t="shared" si="9"/>
        <v>-40708.8</v>
      </c>
      <c r="I29" s="30">
        <f t="shared" si="9"/>
        <v>-81822.4</v>
      </c>
      <c r="J29" s="30">
        <f t="shared" si="9"/>
        <v>-13767.6</v>
      </c>
      <c r="K29" s="30">
        <f t="shared" si="7"/>
        <v>-547157.6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-1047.2</v>
      </c>
      <c r="C31" s="30">
        <v>-462</v>
      </c>
      <c r="D31" s="30">
        <v>-400.4</v>
      </c>
      <c r="E31" s="30">
        <v>-730.4</v>
      </c>
      <c r="F31" s="26">
        <v>0</v>
      </c>
      <c r="G31" s="30">
        <v>-492.8</v>
      </c>
      <c r="H31" s="30">
        <v>-82.73</v>
      </c>
      <c r="I31" s="30">
        <v>-129.13</v>
      </c>
      <c r="J31" s="30">
        <v>-39.83</v>
      </c>
      <c r="K31" s="30">
        <f t="shared" si="7"/>
        <v>-3384.4900000000002</v>
      </c>
      <c r="L31"/>
      <c r="M31"/>
      <c r="N31"/>
    </row>
    <row r="32" spans="1:14" ht="16.5" customHeight="1">
      <c r="A32" s="25" t="s">
        <v>21</v>
      </c>
      <c r="B32" s="30">
        <v>-33843.68</v>
      </c>
      <c r="C32" s="30">
        <v>-12209.79</v>
      </c>
      <c r="D32" s="30">
        <v>-12622.68</v>
      </c>
      <c r="E32" s="30">
        <v>-50639.39</v>
      </c>
      <c r="F32" s="26">
        <v>0</v>
      </c>
      <c r="G32" s="30">
        <v>-36277.73</v>
      </c>
      <c r="H32" s="30">
        <v>-7840.71</v>
      </c>
      <c r="I32" s="30">
        <v>-12235.91</v>
      </c>
      <c r="J32" s="30">
        <v>-3774.82</v>
      </c>
      <c r="K32" s="30">
        <f t="shared" si="7"/>
        <v>-169444.71000000002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1028008.74</v>
      </c>
      <c r="C47" s="27">
        <f aca="true" t="shared" si="11" ref="C47:J47">IF(C17+C27+C48&lt;0,0,C17+C27+C48)</f>
        <v>1013251.71</v>
      </c>
      <c r="D47" s="27">
        <f t="shared" si="11"/>
        <v>1146242.61</v>
      </c>
      <c r="E47" s="27">
        <f t="shared" si="11"/>
        <v>645383.83</v>
      </c>
      <c r="F47" s="27">
        <f t="shared" si="11"/>
        <v>744571.73</v>
      </c>
      <c r="G47" s="27">
        <f t="shared" si="11"/>
        <v>818578.0399999999</v>
      </c>
      <c r="H47" s="27">
        <f t="shared" si="11"/>
        <v>744629.0700000001</v>
      </c>
      <c r="I47" s="27">
        <f t="shared" si="11"/>
        <v>986469.0900000001</v>
      </c>
      <c r="J47" s="27">
        <f t="shared" si="11"/>
        <v>380214.38999999996</v>
      </c>
      <c r="K47" s="20">
        <f>SUM(B47:J47)</f>
        <v>7507349.21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1028008.7300000001</v>
      </c>
      <c r="C53" s="10">
        <f t="shared" si="13"/>
        <v>1013251.71</v>
      </c>
      <c r="D53" s="10">
        <f t="shared" si="13"/>
        <v>1146242.6</v>
      </c>
      <c r="E53" s="10">
        <f t="shared" si="13"/>
        <v>645383.83</v>
      </c>
      <c r="F53" s="10">
        <f t="shared" si="13"/>
        <v>744571.73</v>
      </c>
      <c r="G53" s="10">
        <f t="shared" si="13"/>
        <v>818578.04</v>
      </c>
      <c r="H53" s="10">
        <f t="shared" si="13"/>
        <v>744629.07</v>
      </c>
      <c r="I53" s="10">
        <f>SUM(I54:I66)</f>
        <v>986469.1</v>
      </c>
      <c r="J53" s="10">
        <f t="shared" si="13"/>
        <v>380214.4</v>
      </c>
      <c r="K53" s="5">
        <f>SUM(K54:K66)</f>
        <v>7507349.210000001</v>
      </c>
      <c r="L53" s="9"/>
    </row>
    <row r="54" spans="1:11" ht="16.5" customHeight="1">
      <c r="A54" s="7" t="s">
        <v>60</v>
      </c>
      <c r="B54" s="8">
        <v>898068.43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898068.43</v>
      </c>
    </row>
    <row r="55" spans="1:11" ht="16.5" customHeight="1">
      <c r="A55" s="7" t="s">
        <v>61</v>
      </c>
      <c r="B55" s="8">
        <v>129940.3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129940.3</v>
      </c>
    </row>
    <row r="56" spans="1:11" ht="16.5" customHeight="1">
      <c r="A56" s="7" t="s">
        <v>4</v>
      </c>
      <c r="B56" s="6">
        <v>0</v>
      </c>
      <c r="C56" s="8">
        <v>1013251.71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1013251.71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1146242.6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1146242.6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645383.83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645383.83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744571.73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744571.73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818578.04</v>
      </c>
      <c r="H60" s="6">
        <v>0</v>
      </c>
      <c r="I60" s="6">
        <v>0</v>
      </c>
      <c r="J60" s="6">
        <v>0</v>
      </c>
      <c r="K60" s="5">
        <f t="shared" si="14"/>
        <v>818578.04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744629.07</v>
      </c>
      <c r="I61" s="6">
        <v>0</v>
      </c>
      <c r="J61" s="6">
        <v>0</v>
      </c>
      <c r="K61" s="5">
        <f t="shared" si="14"/>
        <v>744629.07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365388.15</v>
      </c>
      <c r="J63" s="6">
        <v>0</v>
      </c>
      <c r="K63" s="5">
        <f t="shared" si="14"/>
        <v>365388.15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621080.95</v>
      </c>
      <c r="J64" s="6">
        <v>0</v>
      </c>
      <c r="K64" s="5">
        <f t="shared" si="14"/>
        <v>621080.95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380214.4</v>
      </c>
      <c r="K65" s="5">
        <f t="shared" si="14"/>
        <v>380214.4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2021-07-23T16:14:49Z</dcterms:modified>
  <cp:category/>
  <cp:version/>
  <cp:contentType/>
  <cp:contentStatus/>
</cp:coreProperties>
</file>