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<sst xmlns="http://schemas.openxmlformats.org/spreadsheetml/2006/main" count="74" uniqueCount="73">
  <si>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</si>
  <si>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</si>
  <si>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</si>
  <si>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</si>
  <si>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</si>
  <si>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</si>
  <si>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</si>
  <si>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</si>
  <si>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</si>
  <si>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</si>
  <si>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</si>
  <si>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</si>
  <si>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</si>
  <si>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</si>
  <si>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</si>
  <si>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</si>
  <si>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</si>
  <si>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</si>
  <si>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</si>
  <si>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</si>
  <si>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</si>
  <si>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</si>
  <si>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</si>
  <si>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</si>
  <si>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</si>
  <si>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</si>
  <si>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</si>
  <si>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</si>
  <si>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</si>
  <si>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</si>
  <si>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</si>
  <si>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</si>
  <si>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</si>
  <si>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</si>
  <si>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</si>
  <si>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</si>
  <si>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</si>
  <si>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</si>
  <si>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</si>
  <si>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</si>
  <si>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</si>
  <si>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</si>
  <si>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</si>
  <si>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</si>
  <si>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</si>
  <si>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</si>
  <si>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</si>
  <si>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</si>
  <si>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</si>
  <si>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</si>
  <si>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</si>
  <si>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</si>
  <si>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</si>
  <si>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</si>
  <si>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</si>
  <si>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</si>
  <si>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</si>
  <si>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</si>
  <si>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</si>
  <si>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</si>
  <si>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</si>
  <si>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</si>
  <si>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</si>
  <si>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</si>
  <si>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</si>
  <si>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</si>
  <si>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</si>
  <si>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</si>
  <si>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</si>
  <si>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</si>
  <si>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</si>
  <si>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</si>
  <si>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13/07/21 - VENCIMENTO 20/07/21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</si>
</sst>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242553</v>
      </c>
      <c r="C7" s="47">
        <f t="shared" si="0"/>
        <v>208494</v>
      </c>
      <c r="D7" s="47">
        <f t="shared" si="0"/>
        <v>275581</v>
      </c>
      <c r="E7" s="47">
        <f t="shared" si="0"/>
        <v>140990</v>
      </c>
      <c r="F7" s="47">
        <f t="shared" si="0"/>
        <v>167564</v>
      </c>
      <c r="G7" s="47">
        <f t="shared" si="0"/>
        <v>189758</v>
      </c>
      <c r="H7" s="47">
        <f t="shared" si="0"/>
        <v>214730</v>
      </c>
      <c r="I7" s="47">
        <f t="shared" si="0"/>
        <v>274451</v>
      </c>
      <c r="J7" s="47">
        <f t="shared" si="0"/>
        <v>83691</v>
      </c>
      <c r="K7" s="47">
        <f t="shared" si="0"/>
        <v>1797812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14751</v>
      </c>
      <c r="C8" s="45">
        <f t="shared" si="1"/>
        <v>14519</v>
      </c>
      <c r="D8" s="45">
        <f t="shared" si="1"/>
        <v>14977</v>
      </c>
      <c r="E8" s="45">
        <f t="shared" si="1"/>
        <v>9138</v>
      </c>
      <c r="F8" s="45">
        <f t="shared" si="1"/>
        <v>10446</v>
      </c>
      <c r="G8" s="45">
        <f t="shared" si="1"/>
        <v>6533</v>
      </c>
      <c r="H8" s="45">
        <f t="shared" si="1"/>
        <v>5826</v>
      </c>
      <c r="I8" s="45">
        <f t="shared" si="1"/>
        <v>14888</v>
      </c>
      <c r="J8" s="45">
        <f t="shared" si="1"/>
        <v>2523</v>
      </c>
      <c r="K8" s="38">
        <f>SUM(B8:J8)</f>
        <v>93601</v>
      </c>
      <c r="L8"/>
      <c r="M8"/>
      <c r="N8"/>
    </row>
    <row r="9" spans="1:14" ht="16.5" customHeight="1">
      <c r="A9" s="22" t="s">
        <v>35</v>
      </c>
      <c r="B9" s="45">
        <v>14725</v>
      </c>
      <c r="C9" s="45">
        <v>14517</v>
      </c>
      <c r="D9" s="45">
        <v>14969</v>
      </c>
      <c r="E9" s="45">
        <v>9092</v>
      </c>
      <c r="F9" s="45">
        <v>10439</v>
      </c>
      <c r="G9" s="45">
        <v>6532</v>
      </c>
      <c r="H9" s="45">
        <v>5826</v>
      </c>
      <c r="I9" s="45">
        <v>14868</v>
      </c>
      <c r="J9" s="45">
        <v>2523</v>
      </c>
      <c r="K9" s="38">
        <f>SUM(B9:J9)</f>
        <v>93491</v>
      </c>
      <c r="L9"/>
      <c r="M9"/>
      <c r="N9"/>
    </row>
    <row r="10" spans="1:14" ht="16.5" customHeight="1">
      <c r="A10" s="22" t="s">
        <v>34</v>
      </c>
      <c r="B10" s="45">
        <v>26</v>
      </c>
      <c r="C10" s="45">
        <v>2</v>
      </c>
      <c r="D10" s="45">
        <v>8</v>
      </c>
      <c r="E10" s="45">
        <v>46</v>
      </c>
      <c r="F10" s="45">
        <v>7</v>
      </c>
      <c r="G10" s="45">
        <v>1</v>
      </c>
      <c r="H10" s="45">
        <v>0</v>
      </c>
      <c r="I10" s="45">
        <v>20</v>
      </c>
      <c r="J10" s="45">
        <v>0</v>
      </c>
      <c r="K10" s="38">
        <f>SUM(B10:J10)</f>
        <v>110</v>
      </c>
      <c r="L10"/>
      <c r="M10"/>
      <c r="N10"/>
    </row>
    <row r="11" spans="1:14" ht="16.5" customHeight="1">
      <c r="A11" s="44" t="s">
        <v>33</v>
      </c>
      <c r="B11" s="43">
        <v>227802</v>
      </c>
      <c r="C11" s="43">
        <v>193975</v>
      </c>
      <c r="D11" s="43">
        <v>260604</v>
      </c>
      <c r="E11" s="43">
        <v>131852</v>
      </c>
      <c r="F11" s="43">
        <v>157118</v>
      </c>
      <c r="G11" s="43">
        <v>183225</v>
      </c>
      <c r="H11" s="43">
        <v>208904</v>
      </c>
      <c r="I11" s="43">
        <v>259563</v>
      </c>
      <c r="J11" s="43">
        <v>81168</v>
      </c>
      <c r="K11" s="38">
        <f>SUM(B11:J11)</f>
        <v>1704211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1.375329523122177</v>
      </c>
      <c r="C15" s="39">
        <v>1.412040271079311</v>
      </c>
      <c r="D15" s="39">
        <v>1.106121944990301</v>
      </c>
      <c r="E15" s="39">
        <v>1.45573705737683</v>
      </c>
      <c r="F15" s="39">
        <v>1.244837765087215</v>
      </c>
      <c r="G15" s="39">
        <v>1.21139826331659</v>
      </c>
      <c r="H15" s="39">
        <v>1.195102696819413</v>
      </c>
      <c r="I15" s="39">
        <v>1.244091838820373</v>
      </c>
      <c r="J15" s="39">
        <v>1.362522272727272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1151725.6099999999</v>
      </c>
      <c r="C17" s="36">
        <f aca="true" t="shared" si="2" ref="C17:J17">C18+C19+C20+C21+C22+C23+C24</f>
        <v>1116247.48</v>
      </c>
      <c r="D17" s="36">
        <f t="shared" si="2"/>
        <v>1266480.45</v>
      </c>
      <c r="E17" s="36">
        <f t="shared" si="2"/>
        <v>750824.4099999999</v>
      </c>
      <c r="F17" s="36">
        <f t="shared" si="2"/>
        <v>806513.78</v>
      </c>
      <c r="G17" s="36">
        <f t="shared" si="2"/>
        <v>893523.2</v>
      </c>
      <c r="H17" s="36">
        <f t="shared" si="2"/>
        <v>799266.87</v>
      </c>
      <c r="I17" s="36">
        <f t="shared" si="2"/>
        <v>1087213.89</v>
      </c>
      <c r="J17" s="36">
        <f t="shared" si="2"/>
        <v>403937.6</v>
      </c>
      <c r="K17" s="36">
        <f aca="true" t="shared" si="3" ref="K17:K24">SUM(B17:J17)</f>
        <v>8275733.29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814153.4</v>
      </c>
      <c r="C18" s="30">
        <f t="shared" si="4"/>
        <v>768216.99</v>
      </c>
      <c r="D18" s="30">
        <f t="shared" si="4"/>
        <v>1124783.85</v>
      </c>
      <c r="E18" s="30">
        <f t="shared" si="4"/>
        <v>500993.87</v>
      </c>
      <c r="F18" s="30">
        <f t="shared" si="4"/>
        <v>629672</v>
      </c>
      <c r="G18" s="30">
        <f t="shared" si="4"/>
        <v>720985.52</v>
      </c>
      <c r="H18" s="30">
        <f t="shared" si="4"/>
        <v>650352.75</v>
      </c>
      <c r="I18" s="30">
        <f t="shared" si="4"/>
        <v>839079.04</v>
      </c>
      <c r="J18" s="30">
        <f t="shared" si="4"/>
        <v>289897.25</v>
      </c>
      <c r="K18" s="30">
        <f t="shared" si="3"/>
        <v>6338134.670000001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305575.81</v>
      </c>
      <c r="C19" s="30">
        <f t="shared" si="5"/>
        <v>316536.34</v>
      </c>
      <c r="D19" s="30">
        <f t="shared" si="5"/>
        <v>119364.25</v>
      </c>
      <c r="E19" s="30">
        <f t="shared" si="5"/>
        <v>228321.47</v>
      </c>
      <c r="F19" s="30">
        <f t="shared" si="5"/>
        <v>154167.49</v>
      </c>
      <c r="G19" s="30">
        <f t="shared" si="5"/>
        <v>152415.09</v>
      </c>
      <c r="H19" s="30">
        <f t="shared" si="5"/>
        <v>126885.58</v>
      </c>
      <c r="I19" s="30">
        <f t="shared" si="5"/>
        <v>204812.35</v>
      </c>
      <c r="J19" s="30">
        <f t="shared" si="5"/>
        <v>105094.21</v>
      </c>
      <c r="K19" s="30">
        <f t="shared" si="3"/>
        <v>1713172.59</v>
      </c>
      <c r="L19"/>
      <c r="M19"/>
      <c r="N19"/>
    </row>
    <row r="20" spans="1:14" ht="16.5" customHeight="1">
      <c r="A20" s="18" t="s">
        <v>28</v>
      </c>
      <c r="B20" s="30">
        <v>30655.17</v>
      </c>
      <c r="C20" s="30">
        <v>28811.69</v>
      </c>
      <c r="D20" s="30">
        <v>20707.69</v>
      </c>
      <c r="E20" s="30">
        <v>19168.79</v>
      </c>
      <c r="F20" s="30">
        <v>21333.06</v>
      </c>
      <c r="G20" s="30">
        <v>19110.1</v>
      </c>
      <c r="H20" s="30">
        <v>22967.27</v>
      </c>
      <c r="I20" s="30">
        <v>40640.04</v>
      </c>
      <c r="J20" s="30">
        <v>10863.3</v>
      </c>
      <c r="K20" s="30">
        <f t="shared" si="3"/>
        <v>214257.11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-342.18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-903.7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-167241.06</v>
      </c>
      <c r="C27" s="30">
        <f t="shared" si="6"/>
        <v>-74256.70000000001</v>
      </c>
      <c r="D27" s="30">
        <f t="shared" si="6"/>
        <v>-119895.24000000002</v>
      </c>
      <c r="E27" s="30">
        <f t="shared" si="6"/>
        <v>-145898.34</v>
      </c>
      <c r="F27" s="30">
        <f t="shared" si="6"/>
        <v>-45931.6</v>
      </c>
      <c r="G27" s="30">
        <f t="shared" si="6"/>
        <v>-125065.89</v>
      </c>
      <c r="H27" s="30">
        <f t="shared" si="6"/>
        <v>-48282.490000000005</v>
      </c>
      <c r="I27" s="30">
        <f t="shared" si="6"/>
        <v>-100762.91</v>
      </c>
      <c r="J27" s="30">
        <f t="shared" si="6"/>
        <v>-27359.54</v>
      </c>
      <c r="K27" s="30">
        <f aca="true" t="shared" si="7" ref="K27:K35">SUM(B27:J27)</f>
        <v>-854693.77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-167241.06</v>
      </c>
      <c r="C28" s="30">
        <f t="shared" si="8"/>
        <v>-74256.70000000001</v>
      </c>
      <c r="D28" s="30">
        <f t="shared" si="8"/>
        <v>-101398.64000000001</v>
      </c>
      <c r="E28" s="30">
        <f t="shared" si="8"/>
        <v>-145898.34</v>
      </c>
      <c r="F28" s="30">
        <f t="shared" si="8"/>
        <v>-45931.6</v>
      </c>
      <c r="G28" s="30">
        <f t="shared" si="8"/>
        <v>-125065.89</v>
      </c>
      <c r="H28" s="30">
        <f t="shared" si="8"/>
        <v>-48282.490000000005</v>
      </c>
      <c r="I28" s="30">
        <f t="shared" si="8"/>
        <v>-100762.91</v>
      </c>
      <c r="J28" s="30">
        <f t="shared" si="8"/>
        <v>-22004.870000000003</v>
      </c>
      <c r="K28" s="30">
        <f t="shared" si="7"/>
        <v>-830842.5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-64790</v>
      </c>
      <c r="C29" s="30">
        <f aca="true" t="shared" si="9" ref="C29:J29">-ROUND((C9)*$E$3,2)</f>
        <v>-63874.8</v>
      </c>
      <c r="D29" s="30">
        <f t="shared" si="9"/>
        <v>-65863.6</v>
      </c>
      <c r="E29" s="30">
        <f t="shared" si="9"/>
        <v>-40004.8</v>
      </c>
      <c r="F29" s="30">
        <f t="shared" si="9"/>
        <v>-45931.6</v>
      </c>
      <c r="G29" s="30">
        <f t="shared" si="9"/>
        <v>-28740.8</v>
      </c>
      <c r="H29" s="30">
        <f t="shared" si="9"/>
        <v>-25634.4</v>
      </c>
      <c r="I29" s="30">
        <f t="shared" si="9"/>
        <v>-65419.2</v>
      </c>
      <c r="J29" s="30">
        <f t="shared" si="9"/>
        <v>-11101.2</v>
      </c>
      <c r="K29" s="30">
        <f t="shared" si="7"/>
        <v>-411360.4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-2248.4</v>
      </c>
      <c r="C31" s="30">
        <v>-338.8</v>
      </c>
      <c r="D31" s="30">
        <v>-514.8</v>
      </c>
      <c r="E31" s="30">
        <v>-831.6</v>
      </c>
      <c r="F31" s="26">
        <v>0</v>
      </c>
      <c r="G31" s="30">
        <v>-677.6</v>
      </c>
      <c r="H31" s="30">
        <v>-198.57</v>
      </c>
      <c r="I31" s="30">
        <v>-309.88</v>
      </c>
      <c r="J31" s="30">
        <v>-95.6</v>
      </c>
      <c r="K31" s="30">
        <f t="shared" si="7"/>
        <v>-5215.25</v>
      </c>
      <c r="L31"/>
      <c r="M31"/>
      <c r="N31"/>
    </row>
    <row r="32" spans="1:14" ht="16.5" customHeight="1">
      <c r="A32" s="25" t="s">
        <v>21</v>
      </c>
      <c r="B32" s="30">
        <v>-100202.66</v>
      </c>
      <c r="C32" s="30">
        <v>-10043.1</v>
      </c>
      <c r="D32" s="30">
        <v>-35020.24</v>
      </c>
      <c r="E32" s="30">
        <v>-105061.94</v>
      </c>
      <c r="F32" s="26">
        <v>0</v>
      </c>
      <c r="G32" s="30">
        <v>-95647.49</v>
      </c>
      <c r="H32" s="30">
        <v>-22449.52</v>
      </c>
      <c r="I32" s="30">
        <v>-35033.83</v>
      </c>
      <c r="J32" s="30">
        <v>-10808.07</v>
      </c>
      <c r="K32" s="30">
        <f t="shared" si="7"/>
        <v>-414266.85000000003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984484.5499999998</v>
      </c>
      <c r="C47" s="27">
        <f aca="true" t="shared" si="11" ref="C47:J47">IF(C17+C27+C48&lt;0,0,C17+C27+C48)</f>
        <v>1041990.78</v>
      </c>
      <c r="D47" s="27">
        <f t="shared" si="11"/>
        <v>1146585.21</v>
      </c>
      <c r="E47" s="27">
        <f t="shared" si="11"/>
        <v>604926.07</v>
      </c>
      <c r="F47" s="27">
        <f t="shared" si="11"/>
        <v>760582.18</v>
      </c>
      <c r="G47" s="27">
        <f t="shared" si="11"/>
        <v>768457.3099999999</v>
      </c>
      <c r="H47" s="27">
        <f t="shared" si="11"/>
        <v>750984.38</v>
      </c>
      <c r="I47" s="27">
        <f t="shared" si="11"/>
        <v>986450.9799999999</v>
      </c>
      <c r="J47" s="27">
        <f t="shared" si="11"/>
        <v>376578.06</v>
      </c>
      <c r="K47" s="20">
        <f>SUM(B47:J47)</f>
        <v>7421039.519999999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984484.55</v>
      </c>
      <c r="C53" s="10">
        <f t="shared" si="13"/>
        <v>1041990.78</v>
      </c>
      <c r="D53" s="10">
        <f t="shared" si="13"/>
        <v>1146585.2</v>
      </c>
      <c r="E53" s="10">
        <f t="shared" si="13"/>
        <v>604926.07</v>
      </c>
      <c r="F53" s="10">
        <f t="shared" si="13"/>
        <v>760582.17</v>
      </c>
      <c r="G53" s="10">
        <f t="shared" si="13"/>
        <v>768457.3</v>
      </c>
      <c r="H53" s="10">
        <f t="shared" si="13"/>
        <v>750984.38</v>
      </c>
      <c r="I53" s="10">
        <f>SUM(I54:I66)</f>
        <v>986450.98</v>
      </c>
      <c r="J53" s="10">
        <f t="shared" si="13"/>
        <v>376578.07</v>
      </c>
      <c r="K53" s="5">
        <f>SUM(K54:K66)</f>
        <v>7421039.5</v>
      </c>
      <c r="L53" s="9"/>
    </row>
    <row r="54" spans="1:11" ht="16.5" customHeight="1">
      <c r="A54" s="7" t="s">
        <v>60</v>
      </c>
      <c r="B54" s="8">
        <v>858470.53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858470.53</v>
      </c>
    </row>
    <row r="55" spans="1:11" ht="16.5" customHeight="1">
      <c r="A55" s="7" t="s">
        <v>61</v>
      </c>
      <c r="B55" s="8">
        <v>126014.02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126014.02</v>
      </c>
    </row>
    <row r="56" spans="1:11" ht="16.5" customHeight="1">
      <c r="A56" s="7" t="s">
        <v>4</v>
      </c>
      <c r="B56" s="6">
        <v>0</v>
      </c>
      <c r="C56" s="8">
        <v>1041990.78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1041990.78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1146585.2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1146585.2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604926.07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604926.07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760582.17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760582.17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768457.3</v>
      </c>
      <c r="H60" s="6">
        <v>0</v>
      </c>
      <c r="I60" s="6">
        <v>0</v>
      </c>
      <c r="J60" s="6">
        <v>0</v>
      </c>
      <c r="K60" s="5">
        <f t="shared" si="14"/>
        <v>768457.3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750984.38</v>
      </c>
      <c r="I61" s="6">
        <v>0</v>
      </c>
      <c r="J61" s="6">
        <v>0</v>
      </c>
      <c r="K61" s="5">
        <f t="shared" si="14"/>
        <v>750984.38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362422.09</v>
      </c>
      <c r="J63" s="6">
        <v>0</v>
      </c>
      <c r="K63" s="5">
        <f t="shared" si="14"/>
        <v>362422.09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624028.89</v>
      </c>
      <c r="J64" s="6">
        <v>0</v>
      </c>
      <c r="K64" s="5">
        <f t="shared" si="14"/>
        <v>624028.89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376578.07</v>
      </c>
      <c r="K65" s="5">
        <f t="shared" si="14"/>
        <v>376578.07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2021-07-19T17:04:49Z</dcterms:modified>
  <cp:category/>
  <cp:version/>
  <cp:contentType/>
  <cp:contentStatus/>
</cp:coreProperties>
</file>