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<sst xmlns="http://schemas.openxmlformats.org/spreadsheetml/2006/main" count="74" uniqueCount="73">
  <si>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</si>
  <si>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</si>
  <si>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</si>
  <si>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</si>
  <si>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</si>
  <si>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</si>
  <si>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</si>
  <si>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</si>
  <si>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</si>
  <si>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</si>
  <si>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</si>
  <si>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</si>
  <si>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</si>
  <si>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</si>
  <si>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</si>
  <si>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</si>
  <si>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</si>
  <si>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</si>
  <si>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</si>
  <si>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</si>
  <si>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</si>
  <si>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</si>
  <si>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</si>
  <si>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</si>
  <si>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</si>
  <si>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</si>
  <si>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</si>
  <si>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</si>
  <si>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</si>
  <si>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</si>
  <si>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</si>
  <si>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</si>
  <si>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</si>
  <si>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</si>
  <si>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</si>
  <si>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</si>
  <si>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</si>
  <si>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</si>
  <si>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</si>
  <si>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</si>
  <si>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</si>
  <si>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</si>
  <si>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</si>
  <si>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</si>
  <si>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</si>
  <si>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</si>
  <si>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</si>
  <si>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</si>
  <si>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</si>
  <si>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</si>
  <si>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</si>
  <si>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</si>
  <si>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</si>
  <si>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</si>
  <si>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</si>
  <si>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</si>
  <si>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</si>
  <si>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</si>
  <si>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</si>
  <si>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</si>
  <si>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</si>
  <si>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</si>
  <si>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</si>
  <si>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</si>
  <si>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</si>
  <si>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</si>
  <si>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</si>
  <si>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</si>
  <si>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</si>
  <si>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</si>
  <si>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</si>
  <si>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</si>
  <si>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09/07/21 - VENCIMENTO 16/07/21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</si>
</sst>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120193</v>
      </c>
      <c r="C7" s="47">
        <f t="shared" si="0"/>
        <v>101124</v>
      </c>
      <c r="D7" s="47">
        <f t="shared" si="0"/>
        <v>145520</v>
      </c>
      <c r="E7" s="47">
        <f t="shared" si="0"/>
        <v>69154</v>
      </c>
      <c r="F7" s="47">
        <f t="shared" si="0"/>
        <v>95415</v>
      </c>
      <c r="G7" s="47">
        <f t="shared" si="0"/>
        <v>83463</v>
      </c>
      <c r="H7" s="47">
        <f t="shared" si="0"/>
        <v>127513</v>
      </c>
      <c r="I7" s="47">
        <f t="shared" si="0"/>
        <v>154766</v>
      </c>
      <c r="J7" s="47">
        <f t="shared" si="0"/>
        <v>34610</v>
      </c>
      <c r="K7" s="47">
        <f t="shared" si="0"/>
        <v>931758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9311</v>
      </c>
      <c r="C8" s="45">
        <f t="shared" si="1"/>
        <v>9091</v>
      </c>
      <c r="D8" s="45">
        <f t="shared" si="1"/>
        <v>11078</v>
      </c>
      <c r="E8" s="45">
        <f t="shared" si="1"/>
        <v>6081</v>
      </c>
      <c r="F8" s="45">
        <f t="shared" si="1"/>
        <v>7291</v>
      </c>
      <c r="G8" s="45">
        <f t="shared" si="1"/>
        <v>3854</v>
      </c>
      <c r="H8" s="45">
        <f t="shared" si="1"/>
        <v>4784</v>
      </c>
      <c r="I8" s="45">
        <f t="shared" si="1"/>
        <v>10344</v>
      </c>
      <c r="J8" s="45">
        <f t="shared" si="1"/>
        <v>1183</v>
      </c>
      <c r="K8" s="38">
        <f>SUM(B8:J8)</f>
        <v>63017</v>
      </c>
      <c r="L8"/>
      <c r="M8"/>
      <c r="N8"/>
    </row>
    <row r="9" spans="1:14" ht="16.5" customHeight="1">
      <c r="A9" s="22" t="s">
        <v>35</v>
      </c>
      <c r="B9" s="45">
        <v>9309</v>
      </c>
      <c r="C9" s="45">
        <v>9089</v>
      </c>
      <c r="D9" s="45">
        <v>11070</v>
      </c>
      <c r="E9" s="45">
        <v>6050</v>
      </c>
      <c r="F9" s="45">
        <v>7287</v>
      </c>
      <c r="G9" s="45">
        <v>3854</v>
      </c>
      <c r="H9" s="45">
        <v>4784</v>
      </c>
      <c r="I9" s="45">
        <v>10332</v>
      </c>
      <c r="J9" s="45">
        <v>1183</v>
      </c>
      <c r="K9" s="38">
        <f>SUM(B9:J9)</f>
        <v>62958</v>
      </c>
      <c r="L9"/>
      <c r="M9"/>
      <c r="N9"/>
    </row>
    <row r="10" spans="1:14" ht="16.5" customHeight="1">
      <c r="A10" s="22" t="s">
        <v>34</v>
      </c>
      <c r="B10" s="45">
        <v>2</v>
      </c>
      <c r="C10" s="45">
        <v>2</v>
      </c>
      <c r="D10" s="45">
        <v>8</v>
      </c>
      <c r="E10" s="45">
        <v>31</v>
      </c>
      <c r="F10" s="45">
        <v>4</v>
      </c>
      <c r="G10" s="45">
        <v>0</v>
      </c>
      <c r="H10" s="45">
        <v>0</v>
      </c>
      <c r="I10" s="45">
        <v>12</v>
      </c>
      <c r="J10" s="45">
        <v>0</v>
      </c>
      <c r="K10" s="38">
        <f>SUM(B10:J10)</f>
        <v>59</v>
      </c>
      <c r="L10"/>
      <c r="M10"/>
      <c r="N10"/>
    </row>
    <row r="11" spans="1:14" ht="16.5" customHeight="1">
      <c r="A11" s="44" t="s">
        <v>33</v>
      </c>
      <c r="B11" s="43">
        <v>110882</v>
      </c>
      <c r="C11" s="43">
        <v>92033</v>
      </c>
      <c r="D11" s="43">
        <v>134442</v>
      </c>
      <c r="E11" s="43">
        <v>63073</v>
      </c>
      <c r="F11" s="43">
        <v>88124</v>
      </c>
      <c r="G11" s="43">
        <v>79609</v>
      </c>
      <c r="H11" s="43">
        <v>122729</v>
      </c>
      <c r="I11" s="43">
        <v>144422</v>
      </c>
      <c r="J11" s="43">
        <v>33427</v>
      </c>
      <c r="K11" s="38">
        <f>SUM(B11:J11)</f>
        <v>868741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1.342249074182095</v>
      </c>
      <c r="C15" s="39">
        <v>1.394036295459973</v>
      </c>
      <c r="D15" s="39">
        <v>1.089499255772031</v>
      </c>
      <c r="E15" s="39">
        <v>1.410391571090797</v>
      </c>
      <c r="F15" s="39">
        <v>1.202746468065984</v>
      </c>
      <c r="G15" s="39">
        <v>1.189692884477012</v>
      </c>
      <c r="H15" s="39">
        <v>1.149291494738291</v>
      </c>
      <c r="I15" s="39">
        <v>1.197713897418768</v>
      </c>
      <c r="J15" s="39">
        <v>1.289497057908376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559288.86</v>
      </c>
      <c r="C17" s="36">
        <f aca="true" t="shared" si="2" ref="C17:J17">C18+C19+C20+C21+C22+C23+C24</f>
        <v>544365.1699999999</v>
      </c>
      <c r="D17" s="36">
        <f t="shared" si="2"/>
        <v>663850.96</v>
      </c>
      <c r="E17" s="36">
        <f t="shared" si="2"/>
        <v>362792.01000000007</v>
      </c>
      <c r="F17" s="36">
        <f t="shared" si="2"/>
        <v>447952.4199999999</v>
      </c>
      <c r="G17" s="36">
        <f t="shared" si="2"/>
        <v>390319.85</v>
      </c>
      <c r="H17" s="36">
        <f t="shared" si="2"/>
        <v>459216.87</v>
      </c>
      <c r="I17" s="36">
        <f t="shared" si="2"/>
        <v>597374.3799999999</v>
      </c>
      <c r="J17" s="36">
        <f t="shared" si="2"/>
        <v>158165.56</v>
      </c>
      <c r="K17" s="36">
        <f aca="true" t="shared" si="3" ref="K17:K24">SUM(B17:J17)</f>
        <v>4183326.08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403439.82</v>
      </c>
      <c r="C18" s="30">
        <f t="shared" si="4"/>
        <v>372601.49</v>
      </c>
      <c r="D18" s="30">
        <f t="shared" si="4"/>
        <v>593939.88</v>
      </c>
      <c r="E18" s="30">
        <f t="shared" si="4"/>
        <v>245731.82</v>
      </c>
      <c r="F18" s="30">
        <f t="shared" si="4"/>
        <v>358550.49</v>
      </c>
      <c r="G18" s="30">
        <f t="shared" si="4"/>
        <v>317117.67</v>
      </c>
      <c r="H18" s="30">
        <f t="shared" si="4"/>
        <v>386198.62</v>
      </c>
      <c r="I18" s="30">
        <f t="shared" si="4"/>
        <v>473166.09</v>
      </c>
      <c r="J18" s="30">
        <f t="shared" si="4"/>
        <v>119885.58</v>
      </c>
      <c r="K18" s="30">
        <f t="shared" si="3"/>
        <v>3270631.46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138076.9</v>
      </c>
      <c r="C19" s="30">
        <f t="shared" si="5"/>
        <v>146818.51</v>
      </c>
      <c r="D19" s="30">
        <f t="shared" si="5"/>
        <v>53157.18</v>
      </c>
      <c r="E19" s="30">
        <f t="shared" si="5"/>
        <v>100846.27</v>
      </c>
      <c r="F19" s="30">
        <f t="shared" si="5"/>
        <v>72694.85</v>
      </c>
      <c r="G19" s="30">
        <f t="shared" si="5"/>
        <v>60154.97</v>
      </c>
      <c r="H19" s="30">
        <f t="shared" si="5"/>
        <v>57656.17</v>
      </c>
      <c r="I19" s="30">
        <f t="shared" si="5"/>
        <v>93551.51</v>
      </c>
      <c r="J19" s="30">
        <f t="shared" si="5"/>
        <v>34706.52</v>
      </c>
      <c r="K19" s="30">
        <f t="shared" si="3"/>
        <v>757662.8800000001</v>
      </c>
      <c r="L19"/>
      <c r="M19"/>
      <c r="N19"/>
    </row>
    <row r="20" spans="1:14" ht="16.5" customHeight="1">
      <c r="A20" s="18" t="s">
        <v>28</v>
      </c>
      <c r="B20" s="30">
        <v>16430.91</v>
      </c>
      <c r="C20" s="30">
        <v>22262.71</v>
      </c>
      <c r="D20" s="30">
        <v>14896.46</v>
      </c>
      <c r="E20" s="30">
        <v>13531.46</v>
      </c>
      <c r="F20" s="30">
        <v>15365.85</v>
      </c>
      <c r="G20" s="30">
        <v>12582.62</v>
      </c>
      <c r="H20" s="30">
        <v>16300.81</v>
      </c>
      <c r="I20" s="30">
        <v>27974.32</v>
      </c>
      <c r="J20" s="30">
        <v>5490.62</v>
      </c>
      <c r="K20" s="30">
        <f t="shared" si="3"/>
        <v>144835.75999999998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-876.64</v>
      </c>
      <c r="H23" s="30">
        <v>0</v>
      </c>
      <c r="I23" s="30">
        <v>0</v>
      </c>
      <c r="J23" s="30">
        <v>0</v>
      </c>
      <c r="K23" s="30">
        <f t="shared" si="3"/>
        <v>-876.64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-40959.6</v>
      </c>
      <c r="C27" s="30">
        <f t="shared" si="6"/>
        <v>-39991.6</v>
      </c>
      <c r="D27" s="30">
        <f t="shared" si="6"/>
        <v>-67204.6</v>
      </c>
      <c r="E27" s="30">
        <f t="shared" si="6"/>
        <v>-26620</v>
      </c>
      <c r="F27" s="30">
        <f t="shared" si="6"/>
        <v>-32062.8</v>
      </c>
      <c r="G27" s="30">
        <f t="shared" si="6"/>
        <v>-16957.6</v>
      </c>
      <c r="H27" s="30">
        <f t="shared" si="6"/>
        <v>-21049.6</v>
      </c>
      <c r="I27" s="30">
        <f t="shared" si="6"/>
        <v>-45460.8</v>
      </c>
      <c r="J27" s="30">
        <f t="shared" si="6"/>
        <v>-10559.869999999999</v>
      </c>
      <c r="K27" s="30">
        <f aca="true" t="shared" si="7" ref="K27:K35">SUM(B27:J27)</f>
        <v>-300866.47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-40959.6</v>
      </c>
      <c r="C28" s="30">
        <f t="shared" si="8"/>
        <v>-39991.6</v>
      </c>
      <c r="D28" s="30">
        <f t="shared" si="8"/>
        <v>-48708</v>
      </c>
      <c r="E28" s="30">
        <f t="shared" si="8"/>
        <v>-26620</v>
      </c>
      <c r="F28" s="30">
        <f t="shared" si="8"/>
        <v>-32062.8</v>
      </c>
      <c r="G28" s="30">
        <f t="shared" si="8"/>
        <v>-16957.6</v>
      </c>
      <c r="H28" s="30">
        <f t="shared" si="8"/>
        <v>-21049.6</v>
      </c>
      <c r="I28" s="30">
        <f t="shared" si="8"/>
        <v>-45460.8</v>
      </c>
      <c r="J28" s="30">
        <f t="shared" si="8"/>
        <v>-5205.2</v>
      </c>
      <c r="K28" s="30">
        <f t="shared" si="7"/>
        <v>-277015.2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-40959.6</v>
      </c>
      <c r="C29" s="30">
        <f aca="true" t="shared" si="9" ref="C29:J29">-ROUND((C9)*$E$3,2)</f>
        <v>-39991.6</v>
      </c>
      <c r="D29" s="30">
        <f t="shared" si="9"/>
        <v>-48708</v>
      </c>
      <c r="E29" s="30">
        <f t="shared" si="9"/>
        <v>-26620</v>
      </c>
      <c r="F29" s="30">
        <f t="shared" si="9"/>
        <v>-32062.8</v>
      </c>
      <c r="G29" s="30">
        <f t="shared" si="9"/>
        <v>-16957.6</v>
      </c>
      <c r="H29" s="30">
        <f t="shared" si="9"/>
        <v>-21049.6</v>
      </c>
      <c r="I29" s="30">
        <f t="shared" si="9"/>
        <v>-45460.8</v>
      </c>
      <c r="J29" s="30">
        <f t="shared" si="9"/>
        <v>-5205.2</v>
      </c>
      <c r="K29" s="30">
        <f t="shared" si="7"/>
        <v>-277015.2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518329.26</v>
      </c>
      <c r="C47" s="27">
        <f aca="true" t="shared" si="11" ref="C47:J47">IF(C17+C27+C48&lt;0,0,C17+C27+C48)</f>
        <v>504373.56999999995</v>
      </c>
      <c r="D47" s="27">
        <f t="shared" si="11"/>
        <v>596646.36</v>
      </c>
      <c r="E47" s="27">
        <f t="shared" si="11"/>
        <v>336172.01000000007</v>
      </c>
      <c r="F47" s="27">
        <f t="shared" si="11"/>
        <v>415889.61999999994</v>
      </c>
      <c r="G47" s="27">
        <f t="shared" si="11"/>
        <v>373362.25</v>
      </c>
      <c r="H47" s="27">
        <f t="shared" si="11"/>
        <v>438167.27</v>
      </c>
      <c r="I47" s="27">
        <f t="shared" si="11"/>
        <v>551913.5799999998</v>
      </c>
      <c r="J47" s="27">
        <f t="shared" si="11"/>
        <v>147605.69</v>
      </c>
      <c r="K47" s="20">
        <f>SUM(B47:J47)</f>
        <v>3882459.61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518329.27</v>
      </c>
      <c r="C53" s="10">
        <f t="shared" si="13"/>
        <v>504373.57</v>
      </c>
      <c r="D53" s="10">
        <f t="shared" si="13"/>
        <v>596646.35</v>
      </c>
      <c r="E53" s="10">
        <f t="shared" si="13"/>
        <v>336172.01</v>
      </c>
      <c r="F53" s="10">
        <f t="shared" si="13"/>
        <v>415889.61</v>
      </c>
      <c r="G53" s="10">
        <f t="shared" si="13"/>
        <v>373362.25</v>
      </c>
      <c r="H53" s="10">
        <f t="shared" si="13"/>
        <v>438167.27</v>
      </c>
      <c r="I53" s="10">
        <f>SUM(I54:I66)</f>
        <v>551913.5800000001</v>
      </c>
      <c r="J53" s="10">
        <f t="shared" si="13"/>
        <v>147605.69</v>
      </c>
      <c r="K53" s="5">
        <f>SUM(K54:K66)</f>
        <v>3882459.6</v>
      </c>
      <c r="L53" s="9"/>
    </row>
    <row r="54" spans="1:11" ht="16.5" customHeight="1">
      <c r="A54" s="7" t="s">
        <v>60</v>
      </c>
      <c r="B54" s="8">
        <v>453019.78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453019.78</v>
      </c>
    </row>
    <row r="55" spans="1:11" ht="16.5" customHeight="1">
      <c r="A55" s="7" t="s">
        <v>61</v>
      </c>
      <c r="B55" s="8">
        <v>65309.49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65309.49</v>
      </c>
    </row>
    <row r="56" spans="1:11" ht="16.5" customHeight="1">
      <c r="A56" s="7" t="s">
        <v>4</v>
      </c>
      <c r="B56" s="6">
        <v>0</v>
      </c>
      <c r="C56" s="8">
        <v>504373.57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504373.57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596646.35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596646.35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336172.01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336172.01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415889.61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415889.61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373362.25</v>
      </c>
      <c r="H60" s="6">
        <v>0</v>
      </c>
      <c r="I60" s="6">
        <v>0</v>
      </c>
      <c r="J60" s="6">
        <v>0</v>
      </c>
      <c r="K60" s="5">
        <f t="shared" si="14"/>
        <v>373362.25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438167.27</v>
      </c>
      <c r="I61" s="6">
        <v>0</v>
      </c>
      <c r="J61" s="6">
        <v>0</v>
      </c>
      <c r="K61" s="5">
        <f t="shared" si="14"/>
        <v>438167.27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199240.8</v>
      </c>
      <c r="J63" s="6">
        <v>0</v>
      </c>
      <c r="K63" s="5">
        <f t="shared" si="14"/>
        <v>199240.8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352672.78</v>
      </c>
      <c r="J64" s="6">
        <v>0</v>
      </c>
      <c r="K64" s="5">
        <f t="shared" si="14"/>
        <v>352672.78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147605.69</v>
      </c>
      <c r="K65" s="5">
        <f t="shared" si="14"/>
        <v>147605.69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2021-07-15T18:14:25Z</dcterms:modified>
  <cp:category/>
  <cp:version/>
  <cp:contentType/>
  <cp:contentStatus/>
</cp:coreProperties>
</file>