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<sst xmlns="http://schemas.openxmlformats.org/spreadsheetml/2006/main" count="74" uniqueCount="73">
  <si>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</si>
  <si>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</si>
  <si>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</si>
  <si>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</si>
  <si>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</si>
  <si>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</si>
  <si>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</si>
  <si>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</si>
  <si>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</si>
  <si>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</si>
  <si>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</si>
  <si>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</si>
  <si>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</si>
  <si>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</si>
  <si>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</si>
  <si>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</si>
  <si>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</si>
  <si>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</si>
  <si>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</si>
  <si>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</si>
  <si>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</si>
  <si>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</si>
  <si>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</si>
  <si>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</si>
  <si>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</si>
  <si>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</si>
  <si>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</si>
  <si>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</si>
  <si>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</si>
  <si>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</si>
  <si>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</si>
  <si>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</si>
  <si>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</si>
  <si>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</si>
  <si>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</si>
  <si>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</si>
  <si>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</si>
  <si>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</si>
  <si>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</si>
  <si>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</si>
  <si>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</si>
  <si>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</si>
  <si>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</si>
  <si>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</si>
  <si>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</si>
  <si>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</si>
  <si>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</si>
  <si>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</si>
  <si>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</si>
  <si>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</si>
  <si>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</si>
  <si>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</si>
  <si>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</si>
  <si>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</si>
  <si>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</si>
  <si>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</si>
  <si>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</si>
  <si>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</si>
  <si>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</si>
  <si>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</si>
  <si>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</si>
  <si>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</si>
  <si>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</si>
  <si>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</si>
  <si>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</si>
  <si>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</si>
  <si>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</si>
  <si>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</si>
  <si>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</si>
  <si>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</si>
  <si>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</si>
  <si>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</si>
  <si>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03/07/21 - VENCIMENTO 12/07/21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</si>
</sst>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141136</v>
      </c>
      <c r="C7" s="47">
        <f t="shared" si="0"/>
        <v>120967</v>
      </c>
      <c r="D7" s="47">
        <f t="shared" si="0"/>
        <v>177696</v>
      </c>
      <c r="E7" s="47">
        <f t="shared" si="0"/>
        <v>83449</v>
      </c>
      <c r="F7" s="47">
        <f t="shared" si="0"/>
        <v>107312</v>
      </c>
      <c r="G7" s="47">
        <f t="shared" si="0"/>
        <v>126557</v>
      </c>
      <c r="H7" s="47">
        <f t="shared" si="0"/>
        <v>144765</v>
      </c>
      <c r="I7" s="47">
        <f t="shared" si="0"/>
        <v>171996</v>
      </c>
      <c r="J7" s="47">
        <f t="shared" si="0"/>
        <v>38292</v>
      </c>
      <c r="K7" s="47">
        <f t="shared" si="0"/>
        <v>1112170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11220</v>
      </c>
      <c r="C8" s="45">
        <f t="shared" si="1"/>
        <v>11963</v>
      </c>
      <c r="D8" s="45">
        <f t="shared" si="1"/>
        <v>13675</v>
      </c>
      <c r="E8" s="45">
        <f t="shared" si="1"/>
        <v>7439</v>
      </c>
      <c r="F8" s="45">
        <f t="shared" si="1"/>
        <v>8027</v>
      </c>
      <c r="G8" s="45">
        <f t="shared" si="1"/>
        <v>5648</v>
      </c>
      <c r="H8" s="45">
        <f t="shared" si="1"/>
        <v>5526</v>
      </c>
      <c r="I8" s="45">
        <f t="shared" si="1"/>
        <v>11508</v>
      </c>
      <c r="J8" s="45">
        <f t="shared" si="1"/>
        <v>1431</v>
      </c>
      <c r="K8" s="38">
        <f>SUM(B8:J8)</f>
        <v>76437</v>
      </c>
      <c r="L8"/>
      <c r="M8"/>
      <c r="N8"/>
    </row>
    <row r="9" spans="1:14" ht="16.5" customHeight="1">
      <c r="A9" s="22" t="s">
        <v>35</v>
      </c>
      <c r="B9" s="45">
        <v>11214</v>
      </c>
      <c r="C9" s="45">
        <v>11959</v>
      </c>
      <c r="D9" s="45">
        <v>13672</v>
      </c>
      <c r="E9" s="45">
        <v>7401</v>
      </c>
      <c r="F9" s="45">
        <v>8022</v>
      </c>
      <c r="G9" s="45">
        <v>5648</v>
      </c>
      <c r="H9" s="45">
        <v>5526</v>
      </c>
      <c r="I9" s="45">
        <v>11481</v>
      </c>
      <c r="J9" s="45">
        <v>1431</v>
      </c>
      <c r="K9" s="38">
        <f>SUM(B9:J9)</f>
        <v>76354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4</v>
      </c>
      <c r="D10" s="45">
        <v>3</v>
      </c>
      <c r="E10" s="45">
        <v>38</v>
      </c>
      <c r="F10" s="45">
        <v>5</v>
      </c>
      <c r="G10" s="45">
        <v>0</v>
      </c>
      <c r="H10" s="45">
        <v>0</v>
      </c>
      <c r="I10" s="45">
        <v>27</v>
      </c>
      <c r="J10" s="45">
        <v>0</v>
      </c>
      <c r="K10" s="38">
        <f>SUM(B10:J10)</f>
        <v>83</v>
      </c>
      <c r="L10"/>
      <c r="M10"/>
      <c r="N10"/>
    </row>
    <row r="11" spans="1:14" ht="16.5" customHeight="1">
      <c r="A11" s="44" t="s">
        <v>33</v>
      </c>
      <c r="B11" s="43">
        <v>129916</v>
      </c>
      <c r="C11" s="43">
        <v>109004</v>
      </c>
      <c r="D11" s="43">
        <v>164021</v>
      </c>
      <c r="E11" s="43">
        <v>76010</v>
      </c>
      <c r="F11" s="43">
        <v>99285</v>
      </c>
      <c r="G11" s="43">
        <v>120909</v>
      </c>
      <c r="H11" s="43">
        <v>139239</v>
      </c>
      <c r="I11" s="43">
        <v>160488</v>
      </c>
      <c r="J11" s="43">
        <v>36861</v>
      </c>
      <c r="K11" s="38">
        <f>SUM(B11:J11)</f>
        <v>1035733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1.379061736088888</v>
      </c>
      <c r="C15" s="39">
        <v>1.437078481656141</v>
      </c>
      <c r="D15" s="39">
        <v>1.101767395118402</v>
      </c>
      <c r="E15" s="39">
        <v>1.43539033726576</v>
      </c>
      <c r="F15" s="39">
        <v>1.238632637634045</v>
      </c>
      <c r="G15" s="39">
        <v>1.227593946651588</v>
      </c>
      <c r="H15" s="39">
        <v>1.188596914237221</v>
      </c>
      <c r="I15" s="39">
        <v>1.226683176486107</v>
      </c>
      <c r="J15" s="39">
        <v>1.295967844093833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671021.2699999999</v>
      </c>
      <c r="C17" s="36">
        <f aca="true" t="shared" si="2" ref="C17:J17">C18+C19+C20+C21+C22+C23+C24</f>
        <v>665677.7999999999</v>
      </c>
      <c r="D17" s="36">
        <f t="shared" si="2"/>
        <v>813560.4099999999</v>
      </c>
      <c r="E17" s="36">
        <f t="shared" si="2"/>
        <v>439694.7</v>
      </c>
      <c r="F17" s="36">
        <f t="shared" si="2"/>
        <v>515513.55</v>
      </c>
      <c r="G17" s="36">
        <f t="shared" si="2"/>
        <v>604281.57</v>
      </c>
      <c r="H17" s="36">
        <f t="shared" si="2"/>
        <v>536864.4600000001</v>
      </c>
      <c r="I17" s="36">
        <f t="shared" si="2"/>
        <v>675701.6499999999</v>
      </c>
      <c r="J17" s="36">
        <f t="shared" si="2"/>
        <v>176287.68</v>
      </c>
      <c r="K17" s="36">
        <f aca="true" t="shared" si="3" ref="K17:K24">SUM(B17:J17)</f>
        <v>5098603.09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473737.1</v>
      </c>
      <c r="C18" s="30">
        <f t="shared" si="4"/>
        <v>445715.01</v>
      </c>
      <c r="D18" s="30">
        <f t="shared" si="4"/>
        <v>725266.22</v>
      </c>
      <c r="E18" s="30">
        <f t="shared" si="4"/>
        <v>296527.68</v>
      </c>
      <c r="F18" s="30">
        <f t="shared" si="4"/>
        <v>403257.03</v>
      </c>
      <c r="G18" s="30">
        <f t="shared" si="4"/>
        <v>480853.32</v>
      </c>
      <c r="H18" s="30">
        <f t="shared" si="4"/>
        <v>438449.76</v>
      </c>
      <c r="I18" s="30">
        <f t="shared" si="4"/>
        <v>525843.37</v>
      </c>
      <c r="J18" s="30">
        <f t="shared" si="4"/>
        <v>132639.66</v>
      </c>
      <c r="K18" s="30">
        <f t="shared" si="3"/>
        <v>3922289.1500000004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179575.61</v>
      </c>
      <c r="C19" s="30">
        <f t="shared" si="5"/>
        <v>194812.44</v>
      </c>
      <c r="D19" s="30">
        <f t="shared" si="5"/>
        <v>73808.45</v>
      </c>
      <c r="E19" s="30">
        <f t="shared" si="5"/>
        <v>129105.29</v>
      </c>
      <c r="F19" s="30">
        <f t="shared" si="5"/>
        <v>96230.29</v>
      </c>
      <c r="G19" s="30">
        <f t="shared" si="5"/>
        <v>109439.3</v>
      </c>
      <c r="H19" s="30">
        <f t="shared" si="5"/>
        <v>82690.27</v>
      </c>
      <c r="I19" s="30">
        <f t="shared" si="5"/>
        <v>119199.85</v>
      </c>
      <c r="J19" s="30">
        <f t="shared" si="5"/>
        <v>39257.07</v>
      </c>
      <c r="K19" s="30">
        <f t="shared" si="3"/>
        <v>1024118.5700000001</v>
      </c>
      <c r="L19"/>
      <c r="M19"/>
      <c r="N19"/>
    </row>
    <row r="20" spans="1:14" ht="16.5" customHeight="1">
      <c r="A20" s="18" t="s">
        <v>28</v>
      </c>
      <c r="B20" s="30">
        <v>16367.33</v>
      </c>
      <c r="C20" s="30">
        <v>22467.89</v>
      </c>
      <c r="D20" s="30">
        <v>12628.3</v>
      </c>
      <c r="E20" s="30">
        <v>11607.39</v>
      </c>
      <c r="F20" s="30">
        <v>14685</v>
      </c>
      <c r="G20" s="30">
        <v>12976.46</v>
      </c>
      <c r="H20" s="30">
        <v>16663.16</v>
      </c>
      <c r="I20" s="30">
        <v>27975.97</v>
      </c>
      <c r="J20" s="30">
        <v>6308.11</v>
      </c>
      <c r="K20" s="30">
        <f t="shared" si="3"/>
        <v>141679.61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-228.12</v>
      </c>
      <c r="F23" s="30">
        <v>0</v>
      </c>
      <c r="G23" s="30">
        <v>-328.74</v>
      </c>
      <c r="H23" s="30">
        <v>0</v>
      </c>
      <c r="I23" s="30">
        <v>0</v>
      </c>
      <c r="J23" s="30">
        <v>0</v>
      </c>
      <c r="K23" s="30">
        <f t="shared" si="3"/>
        <v>-556.86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-49341.6</v>
      </c>
      <c r="C27" s="30">
        <f t="shared" si="6"/>
        <v>-52619.6</v>
      </c>
      <c r="D27" s="30">
        <f t="shared" si="6"/>
        <v>-78653.4</v>
      </c>
      <c r="E27" s="30">
        <f t="shared" si="6"/>
        <v>-32564.4</v>
      </c>
      <c r="F27" s="30">
        <f t="shared" si="6"/>
        <v>-35296.8</v>
      </c>
      <c r="G27" s="30">
        <f t="shared" si="6"/>
        <v>-24851.2</v>
      </c>
      <c r="H27" s="30">
        <f t="shared" si="6"/>
        <v>-24314.4</v>
      </c>
      <c r="I27" s="30">
        <f t="shared" si="6"/>
        <v>-50516.4</v>
      </c>
      <c r="J27" s="30">
        <f t="shared" si="6"/>
        <v>-11651.07</v>
      </c>
      <c r="K27" s="30">
        <f aca="true" t="shared" si="7" ref="K27:K35">SUM(B27:J27)</f>
        <v>-359808.87000000005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-49341.6</v>
      </c>
      <c r="C28" s="30">
        <f t="shared" si="8"/>
        <v>-52619.6</v>
      </c>
      <c r="D28" s="30">
        <f t="shared" si="8"/>
        <v>-60156.8</v>
      </c>
      <c r="E28" s="30">
        <f t="shared" si="8"/>
        <v>-32564.4</v>
      </c>
      <c r="F28" s="30">
        <f t="shared" si="8"/>
        <v>-35296.8</v>
      </c>
      <c r="G28" s="30">
        <f t="shared" si="8"/>
        <v>-24851.2</v>
      </c>
      <c r="H28" s="30">
        <f t="shared" si="8"/>
        <v>-24314.4</v>
      </c>
      <c r="I28" s="30">
        <f t="shared" si="8"/>
        <v>-50516.4</v>
      </c>
      <c r="J28" s="30">
        <f t="shared" si="8"/>
        <v>-6296.4</v>
      </c>
      <c r="K28" s="30">
        <f t="shared" si="7"/>
        <v>-335957.6000000001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-49341.6</v>
      </c>
      <c r="C29" s="30">
        <f aca="true" t="shared" si="9" ref="C29:J29">-ROUND((C9)*$E$3,2)</f>
        <v>-52619.6</v>
      </c>
      <c r="D29" s="30">
        <f t="shared" si="9"/>
        <v>-60156.8</v>
      </c>
      <c r="E29" s="30">
        <f t="shared" si="9"/>
        <v>-32564.4</v>
      </c>
      <c r="F29" s="30">
        <f t="shared" si="9"/>
        <v>-35296.8</v>
      </c>
      <c r="G29" s="30">
        <f t="shared" si="9"/>
        <v>-24851.2</v>
      </c>
      <c r="H29" s="30">
        <f t="shared" si="9"/>
        <v>-24314.4</v>
      </c>
      <c r="I29" s="30">
        <f t="shared" si="9"/>
        <v>-50516.4</v>
      </c>
      <c r="J29" s="30">
        <f t="shared" si="9"/>
        <v>-6296.4</v>
      </c>
      <c r="K29" s="30">
        <f t="shared" si="7"/>
        <v>-335957.6000000001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621679.6699999999</v>
      </c>
      <c r="C47" s="27">
        <f aca="true" t="shared" si="11" ref="C47:J47">IF(C17+C27+C48&lt;0,0,C17+C27+C48)</f>
        <v>613058.2</v>
      </c>
      <c r="D47" s="27">
        <f t="shared" si="11"/>
        <v>734907.0099999999</v>
      </c>
      <c r="E47" s="27">
        <f t="shared" si="11"/>
        <v>407130.3</v>
      </c>
      <c r="F47" s="27">
        <f t="shared" si="11"/>
        <v>480216.75</v>
      </c>
      <c r="G47" s="27">
        <f t="shared" si="11"/>
        <v>579430.37</v>
      </c>
      <c r="H47" s="27">
        <f t="shared" si="11"/>
        <v>512550.06000000006</v>
      </c>
      <c r="I47" s="27">
        <f t="shared" si="11"/>
        <v>625185.2499999999</v>
      </c>
      <c r="J47" s="27">
        <f t="shared" si="11"/>
        <v>164636.61</v>
      </c>
      <c r="K47" s="20">
        <f>SUM(B47:J47)</f>
        <v>4738794.22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621679.6699999999</v>
      </c>
      <c r="C53" s="10">
        <f t="shared" si="13"/>
        <v>613058.2</v>
      </c>
      <c r="D53" s="10">
        <f t="shared" si="13"/>
        <v>734907.02</v>
      </c>
      <c r="E53" s="10">
        <f t="shared" si="13"/>
        <v>407130.29</v>
      </c>
      <c r="F53" s="10">
        <f t="shared" si="13"/>
        <v>480216.75</v>
      </c>
      <c r="G53" s="10">
        <f t="shared" si="13"/>
        <v>579430.37</v>
      </c>
      <c r="H53" s="10">
        <f t="shared" si="13"/>
        <v>512550.06</v>
      </c>
      <c r="I53" s="10">
        <f>SUM(I54:I66)</f>
        <v>625185.25</v>
      </c>
      <c r="J53" s="10">
        <f t="shared" si="13"/>
        <v>164636.61</v>
      </c>
      <c r="K53" s="5">
        <f>SUM(K54:K66)</f>
        <v>4738794.22</v>
      </c>
      <c r="L53" s="9"/>
    </row>
    <row r="54" spans="1:11" ht="16.5" customHeight="1">
      <c r="A54" s="7" t="s">
        <v>60</v>
      </c>
      <c r="B54" s="8">
        <v>543037.19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543037.19</v>
      </c>
    </row>
    <row r="55" spans="1:11" ht="16.5" customHeight="1">
      <c r="A55" s="7" t="s">
        <v>61</v>
      </c>
      <c r="B55" s="8">
        <v>78642.48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78642.48</v>
      </c>
    </row>
    <row r="56" spans="1:11" ht="16.5" customHeight="1">
      <c r="A56" s="7" t="s">
        <v>4</v>
      </c>
      <c r="B56" s="6">
        <v>0</v>
      </c>
      <c r="C56" s="8">
        <v>613058.2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613058.2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734907.02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734907.02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407130.29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407130.29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480216.75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480216.75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579430.37</v>
      </c>
      <c r="H60" s="6">
        <v>0</v>
      </c>
      <c r="I60" s="6">
        <v>0</v>
      </c>
      <c r="J60" s="6">
        <v>0</v>
      </c>
      <c r="K60" s="5">
        <f t="shared" si="14"/>
        <v>579430.37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512550.06</v>
      </c>
      <c r="I61" s="6">
        <v>0</v>
      </c>
      <c r="J61" s="6">
        <v>0</v>
      </c>
      <c r="K61" s="5">
        <f t="shared" si="14"/>
        <v>512550.06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228442.69</v>
      </c>
      <c r="J63" s="6">
        <v>0</v>
      </c>
      <c r="K63" s="5">
        <f t="shared" si="14"/>
        <v>228442.69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396742.56</v>
      </c>
      <c r="J64" s="6">
        <v>0</v>
      </c>
      <c r="K64" s="5">
        <f t="shared" si="14"/>
        <v>396742.56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164636.61</v>
      </c>
      <c r="K65" s="5">
        <f t="shared" si="14"/>
        <v>164636.61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2021-07-08T17:16:00Z</dcterms:modified>
  <cp:category/>
  <cp:version/>
  <cp:contentType/>
  <cp:contentStatus/>
</cp:coreProperties>
</file>