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<sst xmlns="http://schemas.openxmlformats.org/spreadsheetml/2006/main" count="79" uniqueCount="78">
  <si>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</si>
  <si>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</si>
  <si>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</si>
  <si>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</si>
  <si>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</si>
  <si>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</si>
  <si>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</si>
  <si>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</si>
  <si>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</si>
  <si>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</si>
  <si>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</si>
  <si>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</si>
  <si>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</si>
  <si>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</si>
  <si>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</si>
  <si>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</si>
  <si>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</si>
  <si>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</si>
  <si>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</si>
  <si>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</si>
  <si>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</si>
  <si>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</si>
  <si>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</si>
  <si>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</si>
  <si>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</si>
  <si>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</si>
  <si>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</si>
  <si>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</si>
  <si>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</si>
  <si>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</si>
  <si>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</si>
  <si>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</si>
  <si>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</si>
  <si>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</si>
  <si>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</si>
  <si>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</si>
  <si>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</si>
  <si>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</si>
  <si>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</si>
  <si>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</si>
  <si>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</si>
  <si>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</si>
  <si>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</si>
  <si>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</si>
  <si>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</si>
  <si>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</si>
  <si>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</si>
  <si>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</si>
  <si>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</si>
  <si>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</si>
  <si>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</si>
  <si>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</si>
  <si>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</si>
  <si>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</si>
  <si>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</si>
  <si>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</si>
  <si>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</si>
  <si>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</si>
  <si>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</si>
  <si>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</si>
  <si>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</si>
  <si>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</si>
  <si>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</si>
  <si>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</si>
  <si>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</si>
  <si>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</si>
  <si>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</si>
  <si>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</si>
  <si>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</si>
  <si>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</si>
  <si>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</si>
  <si>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</si>
  <si>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</si>
  <si>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</si>
  <si>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</si>
  <si>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</si>
  <si>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31/07/21 - VENCIMENTO 06/08/21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</si>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</sst>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35203</v>
      </c>
      <c r="C7" s="10">
        <f>C8+C11</f>
        <v>45282</v>
      </c>
      <c r="D7" s="10">
        <f aca="true" t="shared" si="0" ref="D7:K7">D8+D11</f>
        <v>134580</v>
      </c>
      <c r="E7" s="10">
        <f t="shared" si="0"/>
        <v>126715</v>
      </c>
      <c r="F7" s="10">
        <f t="shared" si="0"/>
        <v>127180</v>
      </c>
      <c r="G7" s="10">
        <f t="shared" si="0"/>
        <v>55703</v>
      </c>
      <c r="H7" s="10">
        <f t="shared" si="0"/>
        <v>25774</v>
      </c>
      <c r="I7" s="10">
        <f t="shared" si="0"/>
        <v>55274</v>
      </c>
      <c r="J7" s="10">
        <f t="shared" si="0"/>
        <v>33545</v>
      </c>
      <c r="K7" s="10">
        <f t="shared" si="0"/>
        <v>96393</v>
      </c>
      <c r="L7" s="10">
        <f>SUM(B7:K7)</f>
        <v>735649</v>
      </c>
      <c r="M7" s="11"/>
    </row>
    <row r="8" spans="1:13" ht="17.25" customHeight="1">
      <c r="A8" s="12" t="s">
        <v>18</v>
      </c>
      <c r="B8" s="13">
        <f>B9+B10</f>
        <v>4073</v>
      </c>
      <c r="C8" s="13">
        <f aca="true" t="shared" si="1" ref="C8:K8">C9+C10</f>
        <v>4395</v>
      </c>
      <c r="D8" s="13">
        <f t="shared" si="1"/>
        <v>14563</v>
      </c>
      <c r="E8" s="13">
        <f t="shared" si="1"/>
        <v>12876</v>
      </c>
      <c r="F8" s="13">
        <f t="shared" si="1"/>
        <v>12035</v>
      </c>
      <c r="G8" s="13">
        <f t="shared" si="1"/>
        <v>5776</v>
      </c>
      <c r="H8" s="13">
        <f t="shared" si="1"/>
        <v>2230</v>
      </c>
      <c r="I8" s="13">
        <f t="shared" si="1"/>
        <v>3730</v>
      </c>
      <c r="J8" s="13">
        <f t="shared" si="1"/>
        <v>2681</v>
      </c>
      <c r="K8" s="13">
        <f t="shared" si="1"/>
        <v>7553</v>
      </c>
      <c r="L8" s="13">
        <f>SUM(B8:K8)</f>
        <v>69912</v>
      </c>
      <c r="M8"/>
    </row>
    <row r="9" spans="1:13" ht="17.25" customHeight="1">
      <c r="A9" s="14" t="s">
        <v>19</v>
      </c>
      <c r="B9" s="15">
        <v>4073</v>
      </c>
      <c r="C9" s="15">
        <v>4395</v>
      </c>
      <c r="D9" s="15">
        <v>14563</v>
      </c>
      <c r="E9" s="15">
        <v>12876</v>
      </c>
      <c r="F9" s="15">
        <v>12035</v>
      </c>
      <c r="G9" s="15">
        <v>5776</v>
      </c>
      <c r="H9" s="15">
        <v>2227</v>
      </c>
      <c r="I9" s="15">
        <v>3730</v>
      </c>
      <c r="J9" s="15">
        <v>2681</v>
      </c>
      <c r="K9" s="15">
        <v>7553</v>
      </c>
      <c r="L9" s="13">
        <f>SUM(B9:K9)</f>
        <v>69909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31130</v>
      </c>
      <c r="C11" s="15">
        <v>40887</v>
      </c>
      <c r="D11" s="15">
        <v>120017</v>
      </c>
      <c r="E11" s="15">
        <v>113839</v>
      </c>
      <c r="F11" s="15">
        <v>115145</v>
      </c>
      <c r="G11" s="15">
        <v>49927</v>
      </c>
      <c r="H11" s="15">
        <v>23544</v>
      </c>
      <c r="I11" s="15">
        <v>51544</v>
      </c>
      <c r="J11" s="15">
        <v>30864</v>
      </c>
      <c r="K11" s="15">
        <v>88840</v>
      </c>
      <c r="L11" s="13">
        <f>SUM(B11:K11)</f>
        <v>665737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1.223906073489679</v>
      </c>
      <c r="C15" s="22">
        <v>1.43045446787063</v>
      </c>
      <c r="D15" s="22">
        <v>1.40368073045121</v>
      </c>
      <c r="E15" s="22">
        <v>1.257863464050263</v>
      </c>
      <c r="F15" s="22">
        <v>1.454628464604958</v>
      </c>
      <c r="G15" s="22">
        <v>1.404354371643578</v>
      </c>
      <c r="H15" s="22">
        <v>1.480846070119481</v>
      </c>
      <c r="I15" s="22">
        <v>1.2696680020411</v>
      </c>
      <c r="J15" s="22">
        <v>1.665809035983508</v>
      </c>
      <c r="K15" s="22">
        <v>1.215054628380731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252032.43</v>
      </c>
      <c r="C17" s="25">
        <f aca="true" t="shared" si="2" ref="C17:K17">C18+C19+C20+C21+C22+C23+C24</f>
        <v>203178.03999999998</v>
      </c>
      <c r="D17" s="25">
        <f t="shared" si="2"/>
        <v>712769.8900000001</v>
      </c>
      <c r="E17" s="25">
        <f t="shared" si="2"/>
        <v>600915.6200000001</v>
      </c>
      <c r="F17" s="25">
        <f t="shared" si="2"/>
        <v>623568.2499999999</v>
      </c>
      <c r="G17" s="25">
        <f t="shared" si="2"/>
        <v>290594.29</v>
      </c>
      <c r="H17" s="25">
        <f t="shared" si="2"/>
        <v>158341.22</v>
      </c>
      <c r="I17" s="25">
        <f t="shared" si="2"/>
        <v>234040.92999999996</v>
      </c>
      <c r="J17" s="25">
        <f t="shared" si="2"/>
        <v>205614.88</v>
      </c>
      <c r="K17" s="25">
        <f t="shared" si="2"/>
        <v>348862.86999999994</v>
      </c>
      <c r="L17" s="25">
        <f>L18+L19+L20+L21+L22+L23+L24</f>
        <v>3629918.420000001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204462.54</v>
      </c>
      <c r="C18" s="33">
        <f t="shared" si="3"/>
        <v>138621.79</v>
      </c>
      <c r="D18" s="33">
        <f t="shared" si="3"/>
        <v>490651.76</v>
      </c>
      <c r="E18" s="33">
        <f t="shared" si="3"/>
        <v>467198.21</v>
      </c>
      <c r="F18" s="33">
        <f t="shared" si="3"/>
        <v>415090.08</v>
      </c>
      <c r="G18" s="33">
        <f t="shared" si="3"/>
        <v>199778.81</v>
      </c>
      <c r="H18" s="33">
        <f t="shared" si="3"/>
        <v>101848.54</v>
      </c>
      <c r="I18" s="33">
        <f t="shared" si="3"/>
        <v>181414.8</v>
      </c>
      <c r="J18" s="33">
        <f t="shared" si="3"/>
        <v>118544.68</v>
      </c>
      <c r="K18" s="33">
        <f t="shared" si="3"/>
        <v>278122.72</v>
      </c>
      <c r="L18" s="33">
        <f aca="true" t="shared" si="4" ref="L18:L24">SUM(B18:K18)</f>
        <v>2595733.9300000006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45780.4</v>
      </c>
      <c r="C19" s="33">
        <f t="shared" si="5"/>
        <v>59670.37</v>
      </c>
      <c r="D19" s="33">
        <f t="shared" si="5"/>
        <v>198066.66</v>
      </c>
      <c r="E19" s="33">
        <f t="shared" si="5"/>
        <v>120473.35</v>
      </c>
      <c r="F19" s="33">
        <f t="shared" si="5"/>
        <v>188711.77</v>
      </c>
      <c r="G19" s="33">
        <f t="shared" si="5"/>
        <v>80781.44</v>
      </c>
      <c r="H19" s="33">
        <f t="shared" si="5"/>
        <v>48973.47</v>
      </c>
      <c r="I19" s="33">
        <f t="shared" si="5"/>
        <v>48921.77</v>
      </c>
      <c r="J19" s="33">
        <f t="shared" si="5"/>
        <v>78928.12</v>
      </c>
      <c r="K19" s="33">
        <f t="shared" si="5"/>
        <v>59811.58</v>
      </c>
      <c r="L19" s="33">
        <f t="shared" si="4"/>
        <v>930118.9299999999</v>
      </c>
      <c r="M19"/>
    </row>
    <row r="20" spans="1:13" ht="17.25" customHeight="1">
      <c r="A20" s="27" t="s">
        <v>26</v>
      </c>
      <c r="B20" s="33">
        <v>448.16</v>
      </c>
      <c r="C20" s="33">
        <v>3544.55</v>
      </c>
      <c r="D20" s="33">
        <v>21368.81</v>
      </c>
      <c r="E20" s="33">
        <v>15522.68</v>
      </c>
      <c r="F20" s="33">
        <v>18425.07</v>
      </c>
      <c r="G20" s="33">
        <v>10034.04</v>
      </c>
      <c r="H20" s="33">
        <v>6177.88</v>
      </c>
      <c r="I20" s="33">
        <v>2363.03</v>
      </c>
      <c r="J20" s="33">
        <v>5459.42</v>
      </c>
      <c r="K20" s="33">
        <v>8352.1</v>
      </c>
      <c r="L20" s="33">
        <f t="shared" si="4"/>
        <v>91695.74</v>
      </c>
      <c r="M20"/>
    </row>
    <row r="21" spans="1:13" ht="17.25" customHeight="1">
      <c r="A21" s="27" t="s">
        <v>27</v>
      </c>
      <c r="B21" s="33">
        <v>1341.33</v>
      </c>
      <c r="C21" s="29">
        <v>1341.33</v>
      </c>
      <c r="D21" s="29">
        <v>2682.66</v>
      </c>
      <c r="E21" s="29">
        <v>2682.66</v>
      </c>
      <c r="F21" s="33">
        <v>1341.33</v>
      </c>
      <c r="G21" s="29">
        <v>0</v>
      </c>
      <c r="H21" s="33">
        <v>1341.33</v>
      </c>
      <c r="I21" s="29">
        <v>1341.33</v>
      </c>
      <c r="J21" s="29">
        <v>2682.66</v>
      </c>
      <c r="K21" s="29">
        <v>2682.66</v>
      </c>
      <c r="L21" s="33">
        <f t="shared" si="4"/>
        <v>17437.29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-632.25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-106.19</v>
      </c>
      <c r="L23" s="33">
        <f t="shared" si="4"/>
        <v>-738.44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-37916.64</v>
      </c>
      <c r="C27" s="33">
        <f t="shared" si="6"/>
        <v>-19338</v>
      </c>
      <c r="D27" s="33">
        <f t="shared" si="6"/>
        <v>-64077.2</v>
      </c>
      <c r="E27" s="33">
        <f t="shared" si="6"/>
        <v>-61215.08</v>
      </c>
      <c r="F27" s="33">
        <f t="shared" si="6"/>
        <v>-52954</v>
      </c>
      <c r="G27" s="33">
        <f t="shared" si="6"/>
        <v>-25414.4</v>
      </c>
      <c r="H27" s="33">
        <f t="shared" si="6"/>
        <v>-17636.9</v>
      </c>
      <c r="I27" s="33">
        <f t="shared" si="6"/>
        <v>-16412</v>
      </c>
      <c r="J27" s="33">
        <f t="shared" si="6"/>
        <v>-11796.4</v>
      </c>
      <c r="K27" s="33">
        <f t="shared" si="6"/>
        <v>-33233.2</v>
      </c>
      <c r="L27" s="33">
        <f aca="true" t="shared" si="7" ref="L27:L33">SUM(B27:K27)</f>
        <v>-339993.82</v>
      </c>
      <c r="M27"/>
    </row>
    <row r="28" spans="1:13" ht="18.75" customHeight="1">
      <c r="A28" s="27" t="s">
        <v>30</v>
      </c>
      <c r="B28" s="33">
        <f>B29+B30+B31+B32</f>
        <v>-17921.2</v>
      </c>
      <c r="C28" s="33">
        <f aca="true" t="shared" si="8" ref="C28:K28">C29+C30+C31+C32</f>
        <v>-19338</v>
      </c>
      <c r="D28" s="33">
        <f t="shared" si="8"/>
        <v>-64077.2</v>
      </c>
      <c r="E28" s="33">
        <f t="shared" si="8"/>
        <v>-56654.4</v>
      </c>
      <c r="F28" s="33">
        <f t="shared" si="8"/>
        <v>-52954</v>
      </c>
      <c r="G28" s="33">
        <f t="shared" si="8"/>
        <v>-25414.4</v>
      </c>
      <c r="H28" s="33">
        <f t="shared" si="8"/>
        <v>-9798.8</v>
      </c>
      <c r="I28" s="33">
        <f t="shared" si="8"/>
        <v>-16412</v>
      </c>
      <c r="J28" s="33">
        <f t="shared" si="8"/>
        <v>-11796.4</v>
      </c>
      <c r="K28" s="33">
        <f t="shared" si="8"/>
        <v>-33233.2</v>
      </c>
      <c r="L28" s="33">
        <f t="shared" si="7"/>
        <v>-307599.60000000003</v>
      </c>
      <c r="M28"/>
    </row>
    <row r="29" spans="1:13" s="36" customFormat="1" ht="18.75" customHeight="1">
      <c r="A29" s="34" t="s">
        <v>58</v>
      </c>
      <c r="B29" s="33">
        <f>-ROUND((B9)*$E$3,2)</f>
        <v>-17921.2</v>
      </c>
      <c r="C29" s="33">
        <f aca="true" t="shared" si="9" ref="C29:K29">-ROUND((C9)*$E$3,2)</f>
        <v>-19338</v>
      </c>
      <c r="D29" s="33">
        <f t="shared" si="9"/>
        <v>-64077.2</v>
      </c>
      <c r="E29" s="33">
        <f t="shared" si="9"/>
        <v>-56654.4</v>
      </c>
      <c r="F29" s="33">
        <f t="shared" si="9"/>
        <v>-52954</v>
      </c>
      <c r="G29" s="33">
        <f t="shared" si="9"/>
        <v>-25414.4</v>
      </c>
      <c r="H29" s="33">
        <f t="shared" si="9"/>
        <v>-9798.8</v>
      </c>
      <c r="I29" s="33">
        <f t="shared" si="9"/>
        <v>-16412</v>
      </c>
      <c r="J29" s="33">
        <f t="shared" si="9"/>
        <v>-11796.4</v>
      </c>
      <c r="K29" s="33">
        <f t="shared" si="9"/>
        <v>-33233.2</v>
      </c>
      <c r="L29" s="33">
        <f t="shared" si="7"/>
        <v>-307599.60000000003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>SUM(B34:B45)</f>
        <v>-19995.44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-4560.68</v>
      </c>
      <c r="F33" s="38">
        <f t="shared" si="10"/>
        <v>0</v>
      </c>
      <c r="G33" s="38">
        <f t="shared" si="10"/>
        <v>0</v>
      </c>
      <c r="H33" s="38">
        <f t="shared" si="10"/>
        <v>-7838.1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-32394.22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-19995.44</v>
      </c>
      <c r="C35" s="17">
        <v>0</v>
      </c>
      <c r="D35" s="17">
        <v>0</v>
      </c>
      <c r="E35" s="33">
        <v>-4560.68</v>
      </c>
      <c r="F35" s="28">
        <v>0</v>
      </c>
      <c r="G35" s="28">
        <v>0</v>
      </c>
      <c r="H35" s="33">
        <v>-7838.1</v>
      </c>
      <c r="I35" s="17">
        <v>0</v>
      </c>
      <c r="J35" s="28">
        <v>0</v>
      </c>
      <c r="K35" s="17">
        <v>0</v>
      </c>
      <c r="L35" s="33">
        <f>SUM(B35:K35)</f>
        <v>-32394.22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214115.78999999998</v>
      </c>
      <c r="C48" s="41">
        <f aca="true" t="shared" si="12" ref="C48:K48">IF(C17+C27+C40+C49&lt;0,0,C17+C27+C49)</f>
        <v>183840.03999999998</v>
      </c>
      <c r="D48" s="41">
        <f t="shared" si="12"/>
        <v>648692.6900000002</v>
      </c>
      <c r="E48" s="41">
        <f t="shared" si="12"/>
        <v>539700.5400000002</v>
      </c>
      <c r="F48" s="41">
        <f t="shared" si="12"/>
        <v>570614.2499999999</v>
      </c>
      <c r="G48" s="41">
        <f t="shared" si="12"/>
        <v>265179.88999999996</v>
      </c>
      <c r="H48" s="41">
        <f t="shared" si="12"/>
        <v>140704.32</v>
      </c>
      <c r="I48" s="41">
        <f t="shared" si="12"/>
        <v>217628.92999999996</v>
      </c>
      <c r="J48" s="41">
        <f t="shared" si="12"/>
        <v>193818.48</v>
      </c>
      <c r="K48" s="41">
        <f t="shared" si="12"/>
        <v>315629.6699999999</v>
      </c>
      <c r="L48" s="42">
        <f>SUM(B48:K48)</f>
        <v>3289924.6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214115.8</v>
      </c>
      <c r="C54" s="41">
        <f aca="true" t="shared" si="14" ref="C54:J54">SUM(C55:C66)</f>
        <v>183840.03999999998</v>
      </c>
      <c r="D54" s="41">
        <f t="shared" si="14"/>
        <v>648692.7</v>
      </c>
      <c r="E54" s="41">
        <f t="shared" si="14"/>
        <v>539700.54</v>
      </c>
      <c r="F54" s="41">
        <f t="shared" si="14"/>
        <v>570614.25</v>
      </c>
      <c r="G54" s="41">
        <f t="shared" si="14"/>
        <v>265179.88</v>
      </c>
      <c r="H54" s="41">
        <f t="shared" si="14"/>
        <v>140704.32</v>
      </c>
      <c r="I54" s="41">
        <f>SUM(I55:I69)</f>
        <v>217628.93</v>
      </c>
      <c r="J54" s="41">
        <f t="shared" si="14"/>
        <v>193818.48</v>
      </c>
      <c r="K54" s="41">
        <f>SUM(K55:K68)</f>
        <v>315629.67000000004</v>
      </c>
      <c r="L54" s="46">
        <f>SUM(B54:K54)</f>
        <v>3289924.61</v>
      </c>
      <c r="M54" s="40"/>
    </row>
    <row r="55" spans="1:13" ht="18.75" customHeight="1">
      <c r="A55" s="47" t="s">
        <v>51</v>
      </c>
      <c r="B55" s="48">
        <v>214115.8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214115.8</v>
      </c>
      <c r="M55" s="40"/>
    </row>
    <row r="56" spans="1:12" ht="18.75" customHeight="1">
      <c r="A56" s="47" t="s">
        <v>61</v>
      </c>
      <c r="B56" s="17">
        <v>0</v>
      </c>
      <c r="C56" s="48">
        <v>160529.12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160529.12</v>
      </c>
    </row>
    <row r="57" spans="1:12" ht="18.75" customHeight="1">
      <c r="A57" s="47" t="s">
        <v>62</v>
      </c>
      <c r="B57" s="17">
        <v>0</v>
      </c>
      <c r="C57" s="48">
        <v>23310.92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23310.92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648692.7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648692.7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539700.54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539700.54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570614.25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570614.25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265179.88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265179.88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140704.32</v>
      </c>
      <c r="I62" s="17">
        <v>0</v>
      </c>
      <c r="J62" s="17">
        <v>0</v>
      </c>
      <c r="K62" s="17">
        <v>0</v>
      </c>
      <c r="L62" s="46">
        <f t="shared" si="15"/>
        <v>140704.32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193818.48</v>
      </c>
      <c r="K64" s="17">
        <v>0</v>
      </c>
      <c r="L64" s="46">
        <f t="shared" si="15"/>
        <v>193818.48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159266.73</v>
      </c>
      <c r="L65" s="46">
        <f t="shared" si="15"/>
        <v>159266.73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156362.94</v>
      </c>
      <c r="L66" s="46">
        <f t="shared" si="15"/>
        <v>156362.94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217628.93</v>
      </c>
      <c r="J69" s="53">
        <v>0</v>
      </c>
      <c r="K69" s="53">
        <v>0</v>
      </c>
      <c r="L69" s="51">
        <f>SUM(B69:K69)</f>
        <v>217628.93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2021-08-05T19:37:53Z</dcterms:modified>
  <cp:category/>
  <cp:version/>
  <cp:contentType/>
  <cp:contentStatus/>
</cp:coreProperties>
</file>