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<sst xmlns="http://schemas.openxmlformats.org/spreadsheetml/2006/main" count="80" uniqueCount="79">
  <si>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</si>
  <si>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</si>
  <si>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</si>
  <si>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</si>
  <si>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</si>
  <si>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</si>
  <si>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</si>
  <si>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</si>
  <si>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</si>
  <si>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</si>
  <si>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</si>
  <si>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</si>
  <si>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</si>
  <si>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</si>
  <si>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</si>
  <si>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</si>
  <si>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</si>
  <si>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</si>
  <si>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</si>
  <si>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</si>
  <si>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</si>
  <si>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</si>
  <si>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</si>
  <si>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</si>
  <si>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</si>
  <si>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</si>
  <si>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</si>
  <si>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</si>
  <si>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</si>
  <si>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</si>
  <si>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</si>
  <si>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</si>
  <si>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</si>
  <si>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</si>
  <si>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</si>
  <si>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</si>
  <si>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</si>
  <si>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</si>
  <si>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</si>
  <si>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</si>
  <si>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</si>
  <si>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</si>
  <si>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</si>
  <si>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</si>
  <si>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</si>
  <si>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</si>
  <si>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</si>
  <si>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</si>
  <si>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</si>
  <si>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</si>
  <si>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</si>
  <si>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</si>
  <si>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</si>
  <si>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</si>
  <si>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</si>
  <si>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</si>
  <si>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</si>
  <si>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</si>
  <si>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</si>
  <si>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</si>
  <si>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</si>
  <si>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</si>
  <si>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</si>
  <si>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</si>
  <si>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</si>
  <si>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</si>
  <si>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</si>
  <si>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</si>
  <si>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</si>
  <si>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</si>
  <si>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</si>
  <si>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</si>
  <si>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</si>
  <si>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</si>
  <si>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</si>
  <si>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30/07/21 - VENCIMENTO 06/08/21</t>
  </si>
  <si>
    <t>7.15. Consórcio KBPX</t>
  </si>
  <si>
    <t>5.3. Revisão de Remuneração pelo Transporte Coletivo ¹</t>
  </si>
  <si>
    <t>¹ Energia para tração jun e jul (AR0), frota parada de junho.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</si>
</sst>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62</v>
      </c>
      <c r="D5" s="6" t="s">
        <v>5</v>
      </c>
      <c r="E5" s="7" t="s">
        <v>63</v>
      </c>
      <c r="F5" s="7" t="s">
        <v>64</v>
      </c>
      <c r="G5" s="7" t="s">
        <v>65</v>
      </c>
      <c r="H5" s="7" t="s">
        <v>66</v>
      </c>
      <c r="I5" s="6" t="s">
        <v>6</v>
      </c>
      <c r="J5" s="6" t="s">
        <v>67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62054</v>
      </c>
      <c r="C7" s="10">
        <f>C8+C11</f>
        <v>77150</v>
      </c>
      <c r="D7" s="10">
        <f aca="true" t="shared" si="0" ref="D7:K7">D8+D11</f>
        <v>218606</v>
      </c>
      <c r="E7" s="10">
        <f t="shared" si="0"/>
        <v>192268</v>
      </c>
      <c r="F7" s="10">
        <f t="shared" si="0"/>
        <v>200920</v>
      </c>
      <c r="G7" s="10">
        <f t="shared" si="0"/>
        <v>100275</v>
      </c>
      <c r="H7" s="10">
        <f t="shared" si="0"/>
        <v>51275</v>
      </c>
      <c r="I7" s="10">
        <f t="shared" si="0"/>
        <v>96107</v>
      </c>
      <c r="J7" s="10">
        <f t="shared" si="0"/>
        <v>76757</v>
      </c>
      <c r="K7" s="10">
        <f t="shared" si="0"/>
        <v>156368</v>
      </c>
      <c r="L7" s="10">
        <f>SUM(B7:K7)</f>
        <v>1231780</v>
      </c>
      <c r="M7" s="11"/>
    </row>
    <row r="8" spans="1:13" ht="17.25" customHeight="1">
      <c r="A8" s="12" t="s">
        <v>18</v>
      </c>
      <c r="B8" s="13">
        <f>B9+B10</f>
        <v>5419</v>
      </c>
      <c r="C8" s="13">
        <f aca="true" t="shared" si="1" ref="C8:K8">C9+C10</f>
        <v>6305</v>
      </c>
      <c r="D8" s="13">
        <f t="shared" si="1"/>
        <v>19058</v>
      </c>
      <c r="E8" s="13">
        <f t="shared" si="1"/>
        <v>15013</v>
      </c>
      <c r="F8" s="13">
        <f t="shared" si="1"/>
        <v>15219</v>
      </c>
      <c r="G8" s="13">
        <f t="shared" si="1"/>
        <v>8840</v>
      </c>
      <c r="H8" s="13">
        <f t="shared" si="1"/>
        <v>4021</v>
      </c>
      <c r="I8" s="13">
        <f t="shared" si="1"/>
        <v>5609</v>
      </c>
      <c r="J8" s="13">
        <f t="shared" si="1"/>
        <v>5102</v>
      </c>
      <c r="K8" s="13">
        <f t="shared" si="1"/>
        <v>10823</v>
      </c>
      <c r="L8" s="13">
        <f>SUM(B8:K8)</f>
        <v>95409</v>
      </c>
      <c r="M8"/>
    </row>
    <row r="9" spans="1:13" ht="17.25" customHeight="1">
      <c r="A9" s="14" t="s">
        <v>19</v>
      </c>
      <c r="B9" s="15">
        <v>5418</v>
      </c>
      <c r="C9" s="15">
        <v>6305</v>
      </c>
      <c r="D9" s="15">
        <v>19058</v>
      </c>
      <c r="E9" s="15">
        <v>15013</v>
      </c>
      <c r="F9" s="15">
        <v>15219</v>
      </c>
      <c r="G9" s="15">
        <v>8840</v>
      </c>
      <c r="H9" s="15">
        <v>4016</v>
      </c>
      <c r="I9" s="15">
        <v>5609</v>
      </c>
      <c r="J9" s="15">
        <v>5102</v>
      </c>
      <c r="K9" s="15">
        <v>10823</v>
      </c>
      <c r="L9" s="13">
        <f>SUM(B9:K9)</f>
        <v>95403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5</v>
      </c>
      <c r="I10" s="15">
        <v>0</v>
      </c>
      <c r="J10" s="15">
        <v>0</v>
      </c>
      <c r="K10" s="15">
        <v>0</v>
      </c>
      <c r="L10" s="13">
        <f>SUM(B10:K10)</f>
        <v>6</v>
      </c>
      <c r="M10"/>
    </row>
    <row r="11" spans="1:13" ht="17.25" customHeight="1">
      <c r="A11" s="12" t="s">
        <v>21</v>
      </c>
      <c r="B11" s="15">
        <v>56635</v>
      </c>
      <c r="C11" s="15">
        <v>70845</v>
      </c>
      <c r="D11" s="15">
        <v>199548</v>
      </c>
      <c r="E11" s="15">
        <v>177255</v>
      </c>
      <c r="F11" s="15">
        <v>185701</v>
      </c>
      <c r="G11" s="15">
        <v>91435</v>
      </c>
      <c r="H11" s="15">
        <v>47254</v>
      </c>
      <c r="I11" s="15">
        <v>90498</v>
      </c>
      <c r="J11" s="15">
        <v>71655</v>
      </c>
      <c r="K11" s="15">
        <v>145545</v>
      </c>
      <c r="L11" s="13">
        <f>SUM(B11:K11)</f>
        <v>1136371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1.202050623735161</v>
      </c>
      <c r="C15" s="22">
        <v>1.422089242684781</v>
      </c>
      <c r="D15" s="22">
        <v>1.389259343008775</v>
      </c>
      <c r="E15" s="22">
        <v>1.260715754777073</v>
      </c>
      <c r="F15" s="22">
        <v>1.460377981565322</v>
      </c>
      <c r="G15" s="22">
        <v>1.448937094492504</v>
      </c>
      <c r="H15" s="22">
        <v>1.480846070119481</v>
      </c>
      <c r="I15" s="22">
        <v>1.299195153511197</v>
      </c>
      <c r="J15" s="22">
        <v>1.665809035983508</v>
      </c>
      <c r="K15" s="22">
        <v>1.25150627570202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74</v>
      </c>
      <c r="B17" s="25">
        <f>B18+B19+B20+B21+B22+B23+B24</f>
        <v>436202.62</v>
      </c>
      <c r="C17" s="25">
        <f aca="true" t="shared" si="2" ref="C17:K17">C18+C19+C20+C21+C22+C23+C24</f>
        <v>342261.26999999996</v>
      </c>
      <c r="D17" s="25">
        <f t="shared" si="2"/>
        <v>1136347.25</v>
      </c>
      <c r="E17" s="25">
        <f t="shared" si="2"/>
        <v>910797.7399999999</v>
      </c>
      <c r="F17" s="25">
        <f t="shared" si="2"/>
        <v>984967.3999999999</v>
      </c>
      <c r="G17" s="25">
        <f t="shared" si="2"/>
        <v>538634.78</v>
      </c>
      <c r="H17" s="25">
        <f t="shared" si="2"/>
        <v>312675.44999999995</v>
      </c>
      <c r="I17" s="25">
        <f t="shared" si="2"/>
        <v>415590.85000000003</v>
      </c>
      <c r="J17" s="25">
        <f t="shared" si="2"/>
        <v>464110.12</v>
      </c>
      <c r="K17" s="25">
        <f t="shared" si="2"/>
        <v>580254.43</v>
      </c>
      <c r="L17" s="25">
        <f>L18+L19+L20+L21+L22+L23+L24</f>
        <v>6121841.91</v>
      </c>
      <c r="M17"/>
    </row>
    <row r="18" spans="1:13" ht="17.25" customHeight="1">
      <c r="A18" s="26" t="s">
        <v>24</v>
      </c>
      <c r="B18" s="33">
        <f aca="true" t="shared" si="3" ref="B18:K18">ROUND(B13*B7,2)</f>
        <v>360415.84</v>
      </c>
      <c r="C18" s="33">
        <f t="shared" si="3"/>
        <v>236179.3</v>
      </c>
      <c r="D18" s="33">
        <f t="shared" si="3"/>
        <v>796993.75</v>
      </c>
      <c r="E18" s="33">
        <f t="shared" si="3"/>
        <v>708892.12</v>
      </c>
      <c r="F18" s="33">
        <f t="shared" si="3"/>
        <v>655762.7</v>
      </c>
      <c r="G18" s="33">
        <f t="shared" si="3"/>
        <v>359636.29</v>
      </c>
      <c r="H18" s="33">
        <f t="shared" si="3"/>
        <v>202618.29</v>
      </c>
      <c r="I18" s="33">
        <f t="shared" si="3"/>
        <v>315432.78</v>
      </c>
      <c r="J18" s="33">
        <f t="shared" si="3"/>
        <v>271251.56</v>
      </c>
      <c r="K18" s="33">
        <f t="shared" si="3"/>
        <v>451168.59</v>
      </c>
      <c r="L18" s="33">
        <f aca="true" t="shared" si="4" ref="L18:L24">SUM(B18:K18)</f>
        <v>4358351.220000001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72822.25</v>
      </c>
      <c r="C19" s="33">
        <f t="shared" si="5"/>
        <v>99688.74</v>
      </c>
      <c r="D19" s="33">
        <f t="shared" si="5"/>
        <v>310237.26</v>
      </c>
      <c r="E19" s="33">
        <f t="shared" si="5"/>
        <v>184819.34</v>
      </c>
      <c r="F19" s="33">
        <f t="shared" si="5"/>
        <v>301898.71</v>
      </c>
      <c r="G19" s="33">
        <f t="shared" si="5"/>
        <v>161454.07</v>
      </c>
      <c r="H19" s="33">
        <f t="shared" si="5"/>
        <v>97428.21</v>
      </c>
      <c r="I19" s="33">
        <f t="shared" si="5"/>
        <v>94375.96</v>
      </c>
      <c r="J19" s="33">
        <f t="shared" si="5"/>
        <v>180601.74</v>
      </c>
      <c r="K19" s="33">
        <f t="shared" si="5"/>
        <v>113471.73</v>
      </c>
      <c r="L19" s="33">
        <f t="shared" si="4"/>
        <v>1616798.01</v>
      </c>
      <c r="M19"/>
    </row>
    <row r="20" spans="1:13" ht="17.25" customHeight="1">
      <c r="A20" s="27" t="s">
        <v>26</v>
      </c>
      <c r="B20" s="33">
        <v>1623.3</v>
      </c>
      <c r="C20" s="33">
        <v>5052</v>
      </c>
      <c r="D20" s="33">
        <v>26433.78</v>
      </c>
      <c r="E20" s="33">
        <v>18985.75</v>
      </c>
      <c r="F20" s="33">
        <v>25964.76</v>
      </c>
      <c r="G20" s="33">
        <v>17662.52</v>
      </c>
      <c r="H20" s="33">
        <v>11287.72</v>
      </c>
      <c r="I20" s="33">
        <v>4440.88</v>
      </c>
      <c r="J20" s="33">
        <v>9574.36</v>
      </c>
      <c r="K20" s="33">
        <v>12931.65</v>
      </c>
      <c r="L20" s="33">
        <f t="shared" si="4"/>
        <v>133956.72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-4329.03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-4329.03</v>
      </c>
      <c r="M22"/>
    </row>
    <row r="23" spans="1:13" ht="17.25" customHeight="1">
      <c r="A23" s="27" t="s">
        <v>72</v>
      </c>
      <c r="B23" s="33">
        <v>0</v>
      </c>
      <c r="C23" s="33">
        <v>0</v>
      </c>
      <c r="D23" s="33">
        <v>0</v>
      </c>
      <c r="E23" s="33">
        <v>-252.9</v>
      </c>
      <c r="F23" s="33">
        <v>0</v>
      </c>
      <c r="G23" s="33">
        <v>-118.1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-371</v>
      </c>
      <c r="M23"/>
    </row>
    <row r="24" spans="1:13" ht="17.25" customHeight="1">
      <c r="A24" s="27" t="s">
        <v>73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1505277.39</v>
      </c>
      <c r="C27" s="33">
        <f t="shared" si="6"/>
        <v>663976.4899999999</v>
      </c>
      <c r="D27" s="33">
        <f t="shared" si="6"/>
        <v>1558988.4800000007</v>
      </c>
      <c r="E27" s="33">
        <f t="shared" si="6"/>
        <v>1635533.0300000003</v>
      </c>
      <c r="F27" s="33">
        <f t="shared" si="6"/>
        <v>-38693.16</v>
      </c>
      <c r="G27" s="33">
        <f t="shared" si="6"/>
        <v>1306409.9</v>
      </c>
      <c r="H27" s="33">
        <f t="shared" si="6"/>
        <v>474412.28</v>
      </c>
      <c r="I27" s="33">
        <f t="shared" si="6"/>
        <v>470701.0399999999</v>
      </c>
      <c r="J27" s="33">
        <f t="shared" si="6"/>
        <v>1258088.14</v>
      </c>
      <c r="K27" s="33">
        <f t="shared" si="6"/>
        <v>1508822.47</v>
      </c>
      <c r="L27" s="33">
        <f aca="true" t="shared" si="7" ref="L27:L33">SUM(B27:K27)</f>
        <v>10343516.060000002</v>
      </c>
      <c r="M27"/>
    </row>
    <row r="28" spans="1:13" ht="18.75" customHeight="1">
      <c r="A28" s="27" t="s">
        <v>30</v>
      </c>
      <c r="B28" s="33">
        <f>B29+B30+B31+B32</f>
        <v>-23839.2</v>
      </c>
      <c r="C28" s="33">
        <f aca="true" t="shared" si="8" ref="C28:K28">C29+C30+C31+C32</f>
        <v>-27742</v>
      </c>
      <c r="D28" s="33">
        <f t="shared" si="8"/>
        <v>-83855.2</v>
      </c>
      <c r="E28" s="33">
        <f t="shared" si="8"/>
        <v>-66057.2</v>
      </c>
      <c r="F28" s="33">
        <f t="shared" si="8"/>
        <v>-66963.6</v>
      </c>
      <c r="G28" s="33">
        <f t="shared" si="8"/>
        <v>-38896</v>
      </c>
      <c r="H28" s="33">
        <f t="shared" si="8"/>
        <v>-17670.4</v>
      </c>
      <c r="I28" s="33">
        <f t="shared" si="8"/>
        <v>-34189.759999999995</v>
      </c>
      <c r="J28" s="33">
        <f t="shared" si="8"/>
        <v>-22448.8</v>
      </c>
      <c r="K28" s="33">
        <f t="shared" si="8"/>
        <v>-47621.2</v>
      </c>
      <c r="L28" s="33">
        <f t="shared" si="7"/>
        <v>-429283.36</v>
      </c>
      <c r="M28"/>
    </row>
    <row r="29" spans="1:13" s="36" customFormat="1" ht="18.75" customHeight="1">
      <c r="A29" s="34" t="s">
        <v>57</v>
      </c>
      <c r="B29" s="33">
        <f>-ROUND((B9)*$E$3,2)</f>
        <v>-23839.2</v>
      </c>
      <c r="C29" s="33">
        <f aca="true" t="shared" si="9" ref="C29:K29">-ROUND((C9)*$E$3,2)</f>
        <v>-27742</v>
      </c>
      <c r="D29" s="33">
        <f t="shared" si="9"/>
        <v>-83855.2</v>
      </c>
      <c r="E29" s="33">
        <f t="shared" si="9"/>
        <v>-66057.2</v>
      </c>
      <c r="F29" s="33">
        <f t="shared" si="9"/>
        <v>-66963.6</v>
      </c>
      <c r="G29" s="33">
        <f t="shared" si="9"/>
        <v>-38896</v>
      </c>
      <c r="H29" s="33">
        <f t="shared" si="9"/>
        <v>-17670.4</v>
      </c>
      <c r="I29" s="33">
        <f t="shared" si="9"/>
        <v>-24679.6</v>
      </c>
      <c r="J29" s="33">
        <f t="shared" si="9"/>
        <v>-22448.8</v>
      </c>
      <c r="K29" s="33">
        <f t="shared" si="9"/>
        <v>-47621.2</v>
      </c>
      <c r="L29" s="33">
        <f t="shared" si="7"/>
        <v>-419773.19999999995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-264.69</v>
      </c>
      <c r="J31" s="17">
        <v>0</v>
      </c>
      <c r="K31" s="17">
        <v>0</v>
      </c>
      <c r="L31" s="33">
        <f t="shared" si="7"/>
        <v>-264.69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-9245.47</v>
      </c>
      <c r="J32" s="17">
        <v>0</v>
      </c>
      <c r="K32" s="17">
        <v>0</v>
      </c>
      <c r="L32" s="33">
        <f t="shared" si="7"/>
        <v>-9245.47</v>
      </c>
      <c r="M32"/>
    </row>
    <row r="33" spans="1:13" s="36" customFormat="1" ht="18.75" customHeight="1">
      <c r="A33" s="27" t="s">
        <v>34</v>
      </c>
      <c r="B33" s="38">
        <f>SUM(B34:B45)</f>
        <v>-19995.4</v>
      </c>
      <c r="C33" s="38">
        <f aca="true" t="shared" si="10" ref="C33:K33">SUM(C34:C45)</f>
        <v>0</v>
      </c>
      <c r="D33" s="38">
        <f t="shared" si="10"/>
        <v>0</v>
      </c>
      <c r="E33" s="38">
        <f t="shared" si="10"/>
        <v>-4560.55</v>
      </c>
      <c r="F33" s="38">
        <f t="shared" si="10"/>
        <v>0</v>
      </c>
      <c r="G33" s="38">
        <f t="shared" si="10"/>
        <v>0</v>
      </c>
      <c r="H33" s="38">
        <f t="shared" si="10"/>
        <v>-7837.96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-32393.91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77</v>
      </c>
      <c r="B46" s="33">
        <v>1549111.99</v>
      </c>
      <c r="C46" s="33">
        <v>691718.4899999999</v>
      </c>
      <c r="D46" s="33">
        <v>1642843.6800000006</v>
      </c>
      <c r="E46" s="33">
        <v>1706150.7800000003</v>
      </c>
      <c r="F46" s="33">
        <v>28270.44</v>
      </c>
      <c r="G46" s="33">
        <v>1345305.9</v>
      </c>
      <c r="H46" s="33">
        <v>499920.64</v>
      </c>
      <c r="I46" s="33">
        <v>504890.79999999993</v>
      </c>
      <c r="J46" s="33">
        <v>1280536.94</v>
      </c>
      <c r="K46" s="33">
        <v>1556443.67</v>
      </c>
      <c r="L46" s="33">
        <f t="shared" si="11"/>
        <v>10805193.33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46</v>
      </c>
      <c r="B48" s="41">
        <f>IF(B17+B27+B40+B49&lt;0,0,B17+B27+B49)</f>
        <v>1941480.0099999998</v>
      </c>
      <c r="C48" s="41">
        <f aca="true" t="shared" si="12" ref="C48:K48">IF(C17+C27+C40+C49&lt;0,0,C17+C27+C49)</f>
        <v>1006237.7599999998</v>
      </c>
      <c r="D48" s="41">
        <f t="shared" si="12"/>
        <v>2695335.7300000004</v>
      </c>
      <c r="E48" s="41">
        <f t="shared" si="12"/>
        <v>2546330.77</v>
      </c>
      <c r="F48" s="41">
        <f t="shared" si="12"/>
        <v>946274.2399999999</v>
      </c>
      <c r="G48" s="41">
        <f t="shared" si="12"/>
        <v>1845044.68</v>
      </c>
      <c r="H48" s="41">
        <f t="shared" si="12"/>
        <v>787087.73</v>
      </c>
      <c r="I48" s="41">
        <f t="shared" si="12"/>
        <v>886291.8899999999</v>
      </c>
      <c r="J48" s="41">
        <f t="shared" si="12"/>
        <v>1722198.2599999998</v>
      </c>
      <c r="K48" s="41">
        <f t="shared" si="12"/>
        <v>2089076.9</v>
      </c>
      <c r="L48" s="42">
        <f>SUM(B48:K48)</f>
        <v>16465357.97</v>
      </c>
      <c r="M48" s="55"/>
    </row>
    <row r="49" spans="1:12" ht="18.75" customHeight="1">
      <c r="A49" s="27" t="s">
        <v>47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48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49</v>
      </c>
      <c r="B54" s="41">
        <f>SUM(B55:B68)</f>
        <v>1941480.01</v>
      </c>
      <c r="C54" s="41">
        <f aca="true" t="shared" si="14" ref="C54:J54">SUM(C55:C66)</f>
        <v>1006237.76</v>
      </c>
      <c r="D54" s="41">
        <f t="shared" si="14"/>
        <v>2695335.73</v>
      </c>
      <c r="E54" s="41">
        <f t="shared" si="14"/>
        <v>2546330.77</v>
      </c>
      <c r="F54" s="41">
        <f t="shared" si="14"/>
        <v>946274.24</v>
      </c>
      <c r="G54" s="41">
        <f t="shared" si="14"/>
        <v>1845044.68</v>
      </c>
      <c r="H54" s="41">
        <f t="shared" si="14"/>
        <v>787087.73</v>
      </c>
      <c r="I54" s="41">
        <f>SUM(I55:I69)</f>
        <v>886291.89</v>
      </c>
      <c r="J54" s="41">
        <f t="shared" si="14"/>
        <v>1722198.26</v>
      </c>
      <c r="K54" s="41">
        <f>SUM(K55:K68)</f>
        <v>2089076.9000000001</v>
      </c>
      <c r="L54" s="46">
        <f>SUM(B54:K54)</f>
        <v>16465357.97</v>
      </c>
      <c r="M54" s="40"/>
    </row>
    <row r="55" spans="1:13" ht="18.75" customHeight="1">
      <c r="A55" s="47" t="s">
        <v>50</v>
      </c>
      <c r="B55" s="48">
        <v>1941480.01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1941480.01</v>
      </c>
      <c r="M55" s="40"/>
    </row>
    <row r="56" spans="1:12" ht="18.75" customHeight="1">
      <c r="A56" s="47" t="s">
        <v>60</v>
      </c>
      <c r="B56" s="17">
        <v>0</v>
      </c>
      <c r="C56" s="48">
        <v>881061.56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881061.56</v>
      </c>
    </row>
    <row r="57" spans="1:12" ht="18.75" customHeight="1">
      <c r="A57" s="47" t="s">
        <v>61</v>
      </c>
      <c r="B57" s="17">
        <v>0</v>
      </c>
      <c r="C57" s="48">
        <v>125176.2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125176.2</v>
      </c>
    </row>
    <row r="58" spans="1:12" ht="18.75" customHeight="1">
      <c r="A58" s="47" t="s">
        <v>51</v>
      </c>
      <c r="B58" s="17">
        <v>0</v>
      </c>
      <c r="C58" s="17">
        <v>0</v>
      </c>
      <c r="D58" s="48">
        <v>2695335.73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2695335.73</v>
      </c>
    </row>
    <row r="59" spans="1:12" ht="18.75" customHeight="1">
      <c r="A59" s="47" t="s">
        <v>52</v>
      </c>
      <c r="B59" s="17">
        <v>0</v>
      </c>
      <c r="C59" s="17">
        <v>0</v>
      </c>
      <c r="D59" s="17">
        <v>0</v>
      </c>
      <c r="E59" s="48">
        <v>2546330.77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2546330.77</v>
      </c>
    </row>
    <row r="60" spans="1:12" ht="18.75" customHeight="1">
      <c r="A60" s="47" t="s">
        <v>53</v>
      </c>
      <c r="B60" s="17">
        <v>0</v>
      </c>
      <c r="C60" s="17">
        <v>0</v>
      </c>
      <c r="D60" s="17">
        <v>0</v>
      </c>
      <c r="E60" s="17">
        <v>0</v>
      </c>
      <c r="F60" s="48">
        <v>946274.24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946274.24</v>
      </c>
    </row>
    <row r="61" spans="1:12" ht="18.75" customHeight="1">
      <c r="A61" s="47" t="s">
        <v>54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1845044.68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1845044.68</v>
      </c>
    </row>
    <row r="62" spans="1:12" ht="18.75" customHeight="1">
      <c r="A62" s="47" t="s">
        <v>55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787087.73</v>
      </c>
      <c r="I62" s="17">
        <v>0</v>
      </c>
      <c r="J62" s="17">
        <v>0</v>
      </c>
      <c r="K62" s="17">
        <v>0</v>
      </c>
      <c r="L62" s="46">
        <f t="shared" si="15"/>
        <v>787087.73</v>
      </c>
    </row>
    <row r="63" spans="1:12" ht="18.75" customHeight="1">
      <c r="A63" s="47" t="s">
        <v>56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58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1722198.26</v>
      </c>
      <c r="K64" s="17">
        <v>0</v>
      </c>
      <c r="L64" s="46">
        <f t="shared" si="15"/>
        <v>1722198.26</v>
      </c>
    </row>
    <row r="65" spans="1:12" ht="18.75" customHeight="1">
      <c r="A65" s="47" t="s">
        <v>68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1325461.1</v>
      </c>
      <c r="L65" s="46">
        <f t="shared" si="15"/>
        <v>1325461.1</v>
      </c>
    </row>
    <row r="66" spans="1:12" ht="18.75" customHeight="1">
      <c r="A66" s="47" t="s">
        <v>69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763615.8</v>
      </c>
      <c r="L66" s="46">
        <f t="shared" si="15"/>
        <v>763615.8</v>
      </c>
    </row>
    <row r="67" spans="1:12" ht="18.75" customHeight="1">
      <c r="A67" s="47" t="s">
        <v>70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71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76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886291.89</v>
      </c>
      <c r="J69" s="53">
        <v>0</v>
      </c>
      <c r="K69" s="53">
        <v>0</v>
      </c>
      <c r="L69" s="51">
        <f>SUM(B69:K69)</f>
        <v>886291.89</v>
      </c>
    </row>
    <row r="70" spans="1:12" ht="18" customHeight="1">
      <c r="A70" s="52" t="s">
        <v>78</v>
      </c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2021-08-06T20:57:49Z</dcterms:modified>
  <cp:category/>
  <cp:version/>
  <cp:contentType/>
  <cp:contentStatus/>
</cp:coreProperties>
</file>