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<sst xmlns="http://schemas.openxmlformats.org/spreadsheetml/2006/main" count="79" uniqueCount="78">
  <si>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</si>
  <si>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</si>
  <si>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</si>
  <si>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</si>
  <si>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</si>
  <si>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</si>
  <si>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</si>
  <si>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</si>
  <si>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</si>
  <si>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</si>
  <si>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</si>
  <si>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</si>
  <si>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</si>
  <si>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</si>
  <si>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</si>
  <si>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</si>
  <si>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</si>
  <si>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</si>
  <si>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</si>
  <si>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</si>
  <si>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</si>
  <si>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</si>
  <si>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</si>
  <si>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</si>
  <si>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</si>
  <si>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</si>
  <si>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</si>
  <si>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</si>
  <si>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</si>
  <si>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</si>
  <si>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</si>
  <si>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</si>
  <si>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</si>
  <si>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</si>
  <si>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</si>
  <si>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</si>
  <si>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</si>
  <si>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</si>
  <si>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</si>
  <si>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</si>
  <si>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</si>
  <si>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</si>
  <si>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</si>
  <si>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</si>
  <si>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</si>
  <si>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</si>
  <si>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</si>
  <si>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</si>
  <si>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</si>
  <si>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</si>
  <si>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</si>
  <si>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</si>
  <si>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</si>
  <si>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</si>
  <si>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</si>
  <si>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</si>
  <si>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</si>
  <si>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</si>
  <si>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</si>
  <si>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</si>
  <si>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</si>
  <si>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</si>
  <si>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</si>
  <si>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</si>
  <si>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</si>
  <si>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</si>
  <si>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</si>
  <si>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</si>
  <si>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</si>
  <si>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</si>
  <si>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</si>
  <si>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</si>
  <si>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</si>
  <si>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</si>
  <si>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</si>
  <si>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</si>
  <si>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29/07/21 - VENCIMENTO 05/08/21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</si>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</sst>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61478</v>
      </c>
      <c r="C7" s="10">
        <f>C8+C11</f>
        <v>76946</v>
      </c>
      <c r="D7" s="10">
        <f aca="true" t="shared" si="0" ref="D7:K7">D8+D11</f>
        <v>216378</v>
      </c>
      <c r="E7" s="10">
        <f t="shared" si="0"/>
        <v>211940</v>
      </c>
      <c r="F7" s="10">
        <f t="shared" si="0"/>
        <v>210941</v>
      </c>
      <c r="G7" s="10">
        <f t="shared" si="0"/>
        <v>101333</v>
      </c>
      <c r="H7" s="10">
        <f t="shared" si="0"/>
        <v>51688</v>
      </c>
      <c r="I7" s="10">
        <f t="shared" si="0"/>
        <v>95522</v>
      </c>
      <c r="J7" s="10">
        <f t="shared" si="0"/>
        <v>77643</v>
      </c>
      <c r="K7" s="10">
        <f t="shared" si="0"/>
        <v>154773</v>
      </c>
      <c r="L7" s="10">
        <f>SUM(B7:K7)</f>
        <v>1258642</v>
      </c>
      <c r="M7" s="11"/>
    </row>
    <row r="8" spans="1:13" ht="17.25" customHeight="1">
      <c r="A8" s="12" t="s">
        <v>18</v>
      </c>
      <c r="B8" s="13">
        <f>B9+B10</f>
        <v>5115</v>
      </c>
      <c r="C8" s="13">
        <f aca="true" t="shared" si="1" ref="C8:K8">C9+C10</f>
        <v>6073</v>
      </c>
      <c r="D8" s="13">
        <f t="shared" si="1"/>
        <v>17945</v>
      </c>
      <c r="E8" s="13">
        <f t="shared" si="1"/>
        <v>14924</v>
      </c>
      <c r="F8" s="13">
        <f t="shared" si="1"/>
        <v>14594</v>
      </c>
      <c r="G8" s="13">
        <f t="shared" si="1"/>
        <v>8482</v>
      </c>
      <c r="H8" s="13">
        <f t="shared" si="1"/>
        <v>3816</v>
      </c>
      <c r="I8" s="13">
        <f t="shared" si="1"/>
        <v>5318</v>
      </c>
      <c r="J8" s="13">
        <f t="shared" si="1"/>
        <v>5065</v>
      </c>
      <c r="K8" s="13">
        <f t="shared" si="1"/>
        <v>10108</v>
      </c>
      <c r="L8" s="13">
        <f>SUM(B8:K8)</f>
        <v>91440</v>
      </c>
      <c r="M8"/>
    </row>
    <row r="9" spans="1:13" ht="17.25" customHeight="1">
      <c r="A9" s="14" t="s">
        <v>19</v>
      </c>
      <c r="B9" s="15">
        <v>5114</v>
      </c>
      <c r="C9" s="15">
        <v>6073</v>
      </c>
      <c r="D9" s="15">
        <v>17945</v>
      </c>
      <c r="E9" s="15">
        <v>14924</v>
      </c>
      <c r="F9" s="15">
        <v>14594</v>
      </c>
      <c r="G9" s="15">
        <v>8482</v>
      </c>
      <c r="H9" s="15">
        <v>3812</v>
      </c>
      <c r="I9" s="15">
        <v>5318</v>
      </c>
      <c r="J9" s="15">
        <v>5065</v>
      </c>
      <c r="K9" s="15">
        <v>10108</v>
      </c>
      <c r="L9" s="13">
        <f>SUM(B9:K9)</f>
        <v>91435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56363</v>
      </c>
      <c r="C11" s="15">
        <v>70873</v>
      </c>
      <c r="D11" s="15">
        <v>198433</v>
      </c>
      <c r="E11" s="15">
        <v>197016</v>
      </c>
      <c r="F11" s="15">
        <v>196347</v>
      </c>
      <c r="G11" s="15">
        <v>92851</v>
      </c>
      <c r="H11" s="15">
        <v>47872</v>
      </c>
      <c r="I11" s="15">
        <v>90204</v>
      </c>
      <c r="J11" s="15">
        <v>72578</v>
      </c>
      <c r="K11" s="15">
        <v>144665</v>
      </c>
      <c r="L11" s="13">
        <f>SUM(B11:K11)</f>
        <v>1167202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1.207045495905368</v>
      </c>
      <c r="C15" s="22">
        <v>1.418230987350815</v>
      </c>
      <c r="D15" s="22">
        <v>1.397444312209117</v>
      </c>
      <c r="E15" s="22">
        <v>1.154916829934825</v>
      </c>
      <c r="F15" s="22">
        <v>1.394188007764681</v>
      </c>
      <c r="G15" s="22">
        <v>1.425329876767457</v>
      </c>
      <c r="H15" s="22">
        <v>1.462556543994205</v>
      </c>
      <c r="I15" s="22">
        <v>1.291748017380202</v>
      </c>
      <c r="J15" s="22">
        <v>1.646496953241115</v>
      </c>
      <c r="K15" s="22">
        <v>1.253280333119381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434026.63999999996</v>
      </c>
      <c r="C17" s="25">
        <f aca="true" t="shared" si="2" ref="C17:K17">C18+C19+C20+C21+C22+C23+C24</f>
        <v>340668.04</v>
      </c>
      <c r="D17" s="25">
        <f t="shared" si="2"/>
        <v>1131148.6199999999</v>
      </c>
      <c r="E17" s="25">
        <f t="shared" si="2"/>
        <v>919397.4</v>
      </c>
      <c r="F17" s="25">
        <f t="shared" si="2"/>
        <v>987662.8</v>
      </c>
      <c r="G17" s="25">
        <f t="shared" si="2"/>
        <v>535342.51</v>
      </c>
      <c r="H17" s="25">
        <f t="shared" si="2"/>
        <v>311469.51999999996</v>
      </c>
      <c r="I17" s="25">
        <f t="shared" si="2"/>
        <v>410802.33999999997</v>
      </c>
      <c r="J17" s="25">
        <f t="shared" si="2"/>
        <v>463904.7</v>
      </c>
      <c r="K17" s="25">
        <f t="shared" si="2"/>
        <v>575042.7199999999</v>
      </c>
      <c r="L17" s="25">
        <f>L18+L19+L20+L21+L22+L23+L24</f>
        <v>6109465.289999998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357070.37</v>
      </c>
      <c r="C18" s="33">
        <f t="shared" si="3"/>
        <v>235554.79</v>
      </c>
      <c r="D18" s="33">
        <f t="shared" si="3"/>
        <v>788870.91</v>
      </c>
      <c r="E18" s="33">
        <f t="shared" si="3"/>
        <v>781422.78</v>
      </c>
      <c r="F18" s="33">
        <f t="shared" si="3"/>
        <v>688469.24</v>
      </c>
      <c r="G18" s="33">
        <f t="shared" si="3"/>
        <v>363430.8</v>
      </c>
      <c r="H18" s="33">
        <f t="shared" si="3"/>
        <v>204250.3</v>
      </c>
      <c r="I18" s="33">
        <f t="shared" si="3"/>
        <v>313512.76</v>
      </c>
      <c r="J18" s="33">
        <f t="shared" si="3"/>
        <v>274382.6</v>
      </c>
      <c r="K18" s="33">
        <f t="shared" si="3"/>
        <v>446566.54</v>
      </c>
      <c r="L18" s="33">
        <f aca="true" t="shared" si="4" ref="L18:L24">SUM(B18:K18)</f>
        <v>4453531.089999999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73929.81</v>
      </c>
      <c r="C19" s="33">
        <f t="shared" si="5"/>
        <v>98516.31</v>
      </c>
      <c r="D19" s="33">
        <f t="shared" si="5"/>
        <v>313532.26</v>
      </c>
      <c r="E19" s="33">
        <f t="shared" si="5"/>
        <v>121055.54</v>
      </c>
      <c r="F19" s="33">
        <f t="shared" si="5"/>
        <v>271386.32</v>
      </c>
      <c r="G19" s="33">
        <f t="shared" si="5"/>
        <v>154577.98</v>
      </c>
      <c r="H19" s="33">
        <f t="shared" si="5"/>
        <v>94477.31</v>
      </c>
      <c r="I19" s="33">
        <f t="shared" si="5"/>
        <v>91466.73</v>
      </c>
      <c r="J19" s="33">
        <f t="shared" si="5"/>
        <v>177387.51</v>
      </c>
      <c r="K19" s="33">
        <f t="shared" si="5"/>
        <v>113106.52</v>
      </c>
      <c r="L19" s="33">
        <f t="shared" si="4"/>
        <v>1509436.29</v>
      </c>
      <c r="M19"/>
    </row>
    <row r="20" spans="1:13" ht="17.25" customHeight="1">
      <c r="A20" s="27" t="s">
        <v>26</v>
      </c>
      <c r="B20" s="33">
        <v>1685.23</v>
      </c>
      <c r="C20" s="33">
        <v>5255.71</v>
      </c>
      <c r="D20" s="33">
        <v>26062.99</v>
      </c>
      <c r="E20" s="33">
        <v>18945</v>
      </c>
      <c r="F20" s="33">
        <v>26466.01</v>
      </c>
      <c r="G20" s="33">
        <v>17688.03</v>
      </c>
      <c r="H20" s="33">
        <v>11400.68</v>
      </c>
      <c r="I20" s="33">
        <v>4481.62</v>
      </c>
      <c r="J20" s="33">
        <v>9452.13</v>
      </c>
      <c r="K20" s="33">
        <v>12687.2</v>
      </c>
      <c r="L20" s="33">
        <f t="shared" si="4"/>
        <v>134124.6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-354.3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-733.6500000000001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-42497</v>
      </c>
      <c r="C27" s="33">
        <f t="shared" si="6"/>
        <v>-26721.2</v>
      </c>
      <c r="D27" s="33">
        <f t="shared" si="6"/>
        <v>-78958</v>
      </c>
      <c r="E27" s="33">
        <f t="shared" si="6"/>
        <v>-70226.15000000001</v>
      </c>
      <c r="F27" s="33">
        <f t="shared" si="6"/>
        <v>-64213.6</v>
      </c>
      <c r="G27" s="33">
        <f t="shared" si="6"/>
        <v>-37320.8</v>
      </c>
      <c r="H27" s="33">
        <f t="shared" si="6"/>
        <v>-24610.76</v>
      </c>
      <c r="I27" s="33">
        <f t="shared" si="6"/>
        <v>-34001.65</v>
      </c>
      <c r="J27" s="33">
        <f t="shared" si="6"/>
        <v>-22286</v>
      </c>
      <c r="K27" s="33">
        <f t="shared" si="6"/>
        <v>-44475.2</v>
      </c>
      <c r="L27" s="33">
        <f aca="true" t="shared" si="7" ref="L27:L33">SUM(B27:K27)</f>
        <v>-445310.36000000004</v>
      </c>
      <c r="M27"/>
    </row>
    <row r="28" spans="1:13" ht="18.75" customHeight="1">
      <c r="A28" s="27" t="s">
        <v>30</v>
      </c>
      <c r="B28" s="33">
        <f>B29+B30+B31+B32</f>
        <v>-22501.6</v>
      </c>
      <c r="C28" s="33">
        <f aca="true" t="shared" si="8" ref="C28:K28">C29+C30+C31+C32</f>
        <v>-26721.2</v>
      </c>
      <c r="D28" s="33">
        <f t="shared" si="8"/>
        <v>-78958</v>
      </c>
      <c r="E28" s="33">
        <f t="shared" si="8"/>
        <v>-65665.6</v>
      </c>
      <c r="F28" s="33">
        <f t="shared" si="8"/>
        <v>-64213.6</v>
      </c>
      <c r="G28" s="33">
        <f t="shared" si="8"/>
        <v>-37320.8</v>
      </c>
      <c r="H28" s="33">
        <f t="shared" si="8"/>
        <v>-16772.8</v>
      </c>
      <c r="I28" s="33">
        <f t="shared" si="8"/>
        <v>-34001.65</v>
      </c>
      <c r="J28" s="33">
        <f t="shared" si="8"/>
        <v>-22286</v>
      </c>
      <c r="K28" s="33">
        <f t="shared" si="8"/>
        <v>-44475.2</v>
      </c>
      <c r="L28" s="33">
        <f t="shared" si="7"/>
        <v>-412916.45000000007</v>
      </c>
      <c r="M28"/>
    </row>
    <row r="29" spans="1:13" s="36" customFormat="1" ht="18.75" customHeight="1">
      <c r="A29" s="34" t="s">
        <v>58</v>
      </c>
      <c r="B29" s="33">
        <f>-ROUND((B9)*$E$3,2)</f>
        <v>-22501.6</v>
      </c>
      <c r="C29" s="33">
        <f aca="true" t="shared" si="9" ref="C29:K29">-ROUND((C9)*$E$3,2)</f>
        <v>-26721.2</v>
      </c>
      <c r="D29" s="33">
        <f t="shared" si="9"/>
        <v>-78958</v>
      </c>
      <c r="E29" s="33">
        <f t="shared" si="9"/>
        <v>-65665.6</v>
      </c>
      <c r="F29" s="33">
        <f t="shared" si="9"/>
        <v>-64213.6</v>
      </c>
      <c r="G29" s="33">
        <f t="shared" si="9"/>
        <v>-37320.8</v>
      </c>
      <c r="H29" s="33">
        <f t="shared" si="9"/>
        <v>-16772.8</v>
      </c>
      <c r="I29" s="33">
        <f t="shared" si="9"/>
        <v>-23399.2</v>
      </c>
      <c r="J29" s="33">
        <f t="shared" si="9"/>
        <v>-22286</v>
      </c>
      <c r="K29" s="33">
        <f t="shared" si="9"/>
        <v>-44475.2</v>
      </c>
      <c r="L29" s="33">
        <f t="shared" si="7"/>
        <v>-402314.00000000006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-382.95</v>
      </c>
      <c r="J31" s="17">
        <v>0</v>
      </c>
      <c r="K31" s="17">
        <v>0</v>
      </c>
      <c r="L31" s="33">
        <f t="shared" si="7"/>
        <v>-382.95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-10219.5</v>
      </c>
      <c r="J32" s="17">
        <v>0</v>
      </c>
      <c r="K32" s="17">
        <v>0</v>
      </c>
      <c r="L32" s="33">
        <f t="shared" si="7"/>
        <v>-10219.5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391529.63999999996</v>
      </c>
      <c r="C48" s="41">
        <f aca="true" t="shared" si="12" ref="C48:K48">IF(C17+C27+C40+C49&lt;0,0,C17+C27+C49)</f>
        <v>313946.83999999997</v>
      </c>
      <c r="D48" s="41">
        <f t="shared" si="12"/>
        <v>1052190.6199999999</v>
      </c>
      <c r="E48" s="41">
        <f t="shared" si="12"/>
        <v>849171.25</v>
      </c>
      <c r="F48" s="41">
        <f t="shared" si="12"/>
        <v>923449.2000000001</v>
      </c>
      <c r="G48" s="41">
        <f t="shared" si="12"/>
        <v>498021.71</v>
      </c>
      <c r="H48" s="41">
        <f t="shared" si="12"/>
        <v>286858.75999999995</v>
      </c>
      <c r="I48" s="41">
        <f t="shared" si="12"/>
        <v>376800.68999999994</v>
      </c>
      <c r="J48" s="41">
        <f t="shared" si="12"/>
        <v>441618.7</v>
      </c>
      <c r="K48" s="41">
        <f t="shared" si="12"/>
        <v>530567.5199999999</v>
      </c>
      <c r="L48" s="42">
        <f>SUM(B48:K48)</f>
        <v>5664154.929999999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391529.64</v>
      </c>
      <c r="C54" s="41">
        <f aca="true" t="shared" si="14" ref="C54:J54">SUM(C55:C66)</f>
        <v>313946.83999999997</v>
      </c>
      <c r="D54" s="41">
        <f t="shared" si="14"/>
        <v>1052190.62</v>
      </c>
      <c r="E54" s="41">
        <f t="shared" si="14"/>
        <v>849171.25</v>
      </c>
      <c r="F54" s="41">
        <f t="shared" si="14"/>
        <v>923449.2</v>
      </c>
      <c r="G54" s="41">
        <f t="shared" si="14"/>
        <v>498021.71</v>
      </c>
      <c r="H54" s="41">
        <f t="shared" si="14"/>
        <v>286858.77</v>
      </c>
      <c r="I54" s="41">
        <f>SUM(I55:I69)</f>
        <v>376800.69</v>
      </c>
      <c r="J54" s="41">
        <f t="shared" si="14"/>
        <v>441618.7</v>
      </c>
      <c r="K54" s="41">
        <f>SUM(K55:K68)</f>
        <v>530567.51</v>
      </c>
      <c r="L54" s="46">
        <f>SUM(B54:K54)</f>
        <v>5664154.93</v>
      </c>
      <c r="M54" s="40"/>
    </row>
    <row r="55" spans="1:13" ht="18.75" customHeight="1">
      <c r="A55" s="47" t="s">
        <v>51</v>
      </c>
      <c r="B55" s="48">
        <v>391529.64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391529.64</v>
      </c>
      <c r="M55" s="40"/>
    </row>
    <row r="56" spans="1:12" ht="18.75" customHeight="1">
      <c r="A56" s="47" t="s">
        <v>61</v>
      </c>
      <c r="B56" s="17">
        <v>0</v>
      </c>
      <c r="C56" s="48">
        <v>274389.54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274389.54</v>
      </c>
    </row>
    <row r="57" spans="1:12" ht="18.75" customHeight="1">
      <c r="A57" s="47" t="s">
        <v>62</v>
      </c>
      <c r="B57" s="17">
        <v>0</v>
      </c>
      <c r="C57" s="48">
        <v>39557.3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39557.3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1052190.62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1052190.62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849171.25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849171.25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923449.2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923449.2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498021.71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498021.71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286858.77</v>
      </c>
      <c r="I62" s="17">
        <v>0</v>
      </c>
      <c r="J62" s="17">
        <v>0</v>
      </c>
      <c r="K62" s="17">
        <v>0</v>
      </c>
      <c r="L62" s="46">
        <f t="shared" si="15"/>
        <v>286858.77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441618.7</v>
      </c>
      <c r="K64" s="17">
        <v>0</v>
      </c>
      <c r="L64" s="46">
        <f t="shared" si="15"/>
        <v>441618.7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294464.97</v>
      </c>
      <c r="L65" s="46">
        <f t="shared" si="15"/>
        <v>294464.97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236102.54</v>
      </c>
      <c r="L66" s="46">
        <f t="shared" si="15"/>
        <v>236102.54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376800.69</v>
      </c>
      <c r="J69" s="53">
        <v>0</v>
      </c>
      <c r="K69" s="53">
        <v>0</v>
      </c>
      <c r="L69" s="51">
        <f>SUM(B69:K69)</f>
        <v>376800.69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2021-08-04T19:26:29Z</dcterms:modified>
  <cp:category/>
  <cp:version/>
  <cp:contentType/>
  <cp:contentStatus/>
</cp:coreProperties>
</file>