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<sst xmlns="http://schemas.openxmlformats.org/spreadsheetml/2006/main" count="79" uniqueCount="78">
  <si>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</si>
  <si>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</si>
  <si>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</si>
  <si>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</si>
  <si>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</si>
  <si>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</si>
  <si>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</si>
  <si>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</si>
  <si>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</si>
  <si>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</si>
  <si>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</si>
  <si>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</si>
  <si>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</si>
  <si>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</si>
  <si>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</si>
  <si>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</si>
  <si>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</si>
  <si>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</si>
  <si>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</si>
  <si>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</si>
  <si>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</si>
  <si>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</si>
  <si>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</si>
  <si>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</si>
  <si>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</si>
  <si>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</si>
  <si>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</si>
  <si>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</si>
  <si>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</si>
  <si>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</si>
  <si>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</si>
  <si>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</si>
  <si>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</si>
  <si>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</si>
  <si>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</si>
  <si>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</si>
  <si>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</si>
  <si>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</si>
  <si>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</si>
  <si>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</si>
  <si>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</si>
  <si>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</si>
  <si>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</si>
  <si>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</si>
  <si>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</si>
  <si>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</si>
  <si>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</si>
  <si>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</si>
  <si>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</si>
  <si>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</si>
  <si>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</si>
  <si>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</si>
  <si>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</si>
  <si>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</si>
  <si>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</si>
  <si>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</si>
  <si>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</si>
  <si>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</si>
  <si>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</si>
  <si>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</si>
  <si>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</si>
  <si>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</si>
  <si>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</si>
  <si>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</si>
  <si>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</si>
  <si>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</si>
  <si>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</si>
  <si>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</si>
  <si>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</si>
  <si>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</si>
  <si>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</si>
  <si>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</si>
  <si>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</si>
  <si>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</si>
  <si>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</si>
  <si>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</si>
  <si>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27/07/21 - VENCIMENTO 03/08/21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</si>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</sst>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64351</v>
      </c>
      <c r="C7" s="10">
        <f>C8+C11</f>
        <v>79143</v>
      </c>
      <c r="D7" s="10">
        <f aca="true" t="shared" si="0" ref="D7:K7">D8+D11</f>
        <v>224906</v>
      </c>
      <c r="E7" s="10">
        <f t="shared" si="0"/>
        <v>197481</v>
      </c>
      <c r="F7" s="10">
        <f t="shared" si="0"/>
        <v>209127</v>
      </c>
      <c r="G7" s="10">
        <f t="shared" si="0"/>
        <v>105736</v>
      </c>
      <c r="H7" s="10">
        <f t="shared" si="0"/>
        <v>53726</v>
      </c>
      <c r="I7" s="10">
        <f t="shared" si="0"/>
        <v>96112</v>
      </c>
      <c r="J7" s="10">
        <f t="shared" si="0"/>
        <v>79588</v>
      </c>
      <c r="K7" s="10">
        <f t="shared" si="0"/>
        <v>158098</v>
      </c>
      <c r="L7" s="10">
        <f>SUM(B7:K7)</f>
        <v>1268268</v>
      </c>
      <c r="M7" s="11"/>
    </row>
    <row r="8" spans="1:13" ht="17.25" customHeight="1">
      <c r="A8" s="12" t="s">
        <v>18</v>
      </c>
      <c r="B8" s="13">
        <f>B9+B10</f>
        <v>5581</v>
      </c>
      <c r="C8" s="13">
        <f aca="true" t="shared" si="1" ref="C8:K8">C9+C10</f>
        <v>6393</v>
      </c>
      <c r="D8" s="13">
        <f t="shared" si="1"/>
        <v>19104</v>
      </c>
      <c r="E8" s="13">
        <f t="shared" si="1"/>
        <v>15084</v>
      </c>
      <c r="F8" s="13">
        <f t="shared" si="1"/>
        <v>15773</v>
      </c>
      <c r="G8" s="13">
        <f t="shared" si="1"/>
        <v>9033</v>
      </c>
      <c r="H8" s="13">
        <f t="shared" si="1"/>
        <v>4230</v>
      </c>
      <c r="I8" s="13">
        <f t="shared" si="1"/>
        <v>5578</v>
      </c>
      <c r="J8" s="13">
        <f t="shared" si="1"/>
        <v>5257</v>
      </c>
      <c r="K8" s="13">
        <f t="shared" si="1"/>
        <v>10935</v>
      </c>
      <c r="L8" s="13">
        <f>SUM(B8:K8)</f>
        <v>96968</v>
      </c>
      <c r="M8"/>
    </row>
    <row r="9" spans="1:13" ht="17.25" customHeight="1">
      <c r="A9" s="14" t="s">
        <v>19</v>
      </c>
      <c r="B9" s="15">
        <v>5581</v>
      </c>
      <c r="C9" s="15">
        <v>6393</v>
      </c>
      <c r="D9" s="15">
        <v>19104</v>
      </c>
      <c r="E9" s="15">
        <v>15084</v>
      </c>
      <c r="F9" s="15">
        <v>15773</v>
      </c>
      <c r="G9" s="15">
        <v>9033</v>
      </c>
      <c r="H9" s="15">
        <v>4225</v>
      </c>
      <c r="I9" s="15">
        <v>5578</v>
      </c>
      <c r="J9" s="15">
        <v>5257</v>
      </c>
      <c r="K9" s="15">
        <v>10935</v>
      </c>
      <c r="L9" s="13">
        <f>SUM(B9:K9)</f>
        <v>96963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58770</v>
      </c>
      <c r="C11" s="15">
        <v>72750</v>
      </c>
      <c r="D11" s="15">
        <v>205802</v>
      </c>
      <c r="E11" s="15">
        <v>182397</v>
      </c>
      <c r="F11" s="15">
        <v>193354</v>
      </c>
      <c r="G11" s="15">
        <v>96703</v>
      </c>
      <c r="H11" s="15">
        <v>49496</v>
      </c>
      <c r="I11" s="15">
        <v>90534</v>
      </c>
      <c r="J11" s="15">
        <v>74331</v>
      </c>
      <c r="K11" s="15">
        <v>147163</v>
      </c>
      <c r="L11" s="13">
        <f>SUM(B11:K11)</f>
        <v>1171300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1.155304666565408</v>
      </c>
      <c r="C15" s="22">
        <v>1.384423668609036</v>
      </c>
      <c r="D15" s="22">
        <v>1.35251879045616</v>
      </c>
      <c r="E15" s="22">
        <v>1.230877037292761</v>
      </c>
      <c r="F15" s="22">
        <v>1.404594004786501</v>
      </c>
      <c r="G15" s="22">
        <v>1.395192885198101</v>
      </c>
      <c r="H15" s="22">
        <v>1.414758905458089</v>
      </c>
      <c r="I15" s="22">
        <v>1.278784057312566</v>
      </c>
      <c r="J15" s="22">
        <v>1.610738840293525</v>
      </c>
      <c r="K15" s="22">
        <v>1.231154207876037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434787.32</v>
      </c>
      <c r="C17" s="25">
        <f aca="true" t="shared" si="2" ref="C17:K17">C18+C19+C20+C21+C22+C23+C24</f>
        <v>341652.37</v>
      </c>
      <c r="D17" s="25">
        <f t="shared" si="2"/>
        <v>1137649.5799999998</v>
      </c>
      <c r="E17" s="25">
        <f t="shared" si="2"/>
        <v>913433.8499999999</v>
      </c>
      <c r="F17" s="25">
        <f t="shared" si="2"/>
        <v>986251.7899999999</v>
      </c>
      <c r="G17" s="25">
        <f t="shared" si="2"/>
        <v>547113.1299999999</v>
      </c>
      <c r="H17" s="25">
        <f t="shared" si="2"/>
        <v>313083.94999999995</v>
      </c>
      <c r="I17" s="25">
        <f t="shared" si="2"/>
        <v>409268.35000000003</v>
      </c>
      <c r="J17" s="25">
        <f t="shared" si="2"/>
        <v>464797.92000000004</v>
      </c>
      <c r="K17" s="25">
        <f t="shared" si="2"/>
        <v>577320.2899999999</v>
      </c>
      <c r="L17" s="25">
        <f>L18+L19+L20+L21+L22+L23+L24</f>
        <v>6125358.550000002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373757.04</v>
      </c>
      <c r="C18" s="33">
        <f t="shared" si="3"/>
        <v>242280.47</v>
      </c>
      <c r="D18" s="33">
        <f t="shared" si="3"/>
        <v>819962.29</v>
      </c>
      <c r="E18" s="33">
        <f t="shared" si="3"/>
        <v>728112.45</v>
      </c>
      <c r="F18" s="33">
        <f t="shared" si="3"/>
        <v>682548.7</v>
      </c>
      <c r="G18" s="33">
        <f t="shared" si="3"/>
        <v>379222.16</v>
      </c>
      <c r="H18" s="33">
        <f t="shared" si="3"/>
        <v>212303.66</v>
      </c>
      <c r="I18" s="33">
        <f t="shared" si="3"/>
        <v>315449.2</v>
      </c>
      <c r="J18" s="33">
        <f t="shared" si="3"/>
        <v>281256.03</v>
      </c>
      <c r="K18" s="33">
        <f t="shared" si="3"/>
        <v>456160.16</v>
      </c>
      <c r="L18" s="33">
        <f aca="true" t="shared" si="4" ref="L18:L24">SUM(B18:K18)</f>
        <v>4491052.160000001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58046.21</v>
      </c>
      <c r="C19" s="33">
        <f t="shared" si="5"/>
        <v>93138.35</v>
      </c>
      <c r="D19" s="33">
        <f t="shared" si="5"/>
        <v>289052.11</v>
      </c>
      <c r="E19" s="33">
        <f t="shared" si="5"/>
        <v>168104.45</v>
      </c>
      <c r="F19" s="33">
        <f t="shared" si="5"/>
        <v>276155.11</v>
      </c>
      <c r="G19" s="33">
        <f t="shared" si="5"/>
        <v>149865.9</v>
      </c>
      <c r="H19" s="33">
        <f t="shared" si="5"/>
        <v>88054.83</v>
      </c>
      <c r="I19" s="33">
        <f t="shared" si="5"/>
        <v>87942.21</v>
      </c>
      <c r="J19" s="33">
        <f t="shared" si="5"/>
        <v>171773.98</v>
      </c>
      <c r="K19" s="33">
        <f t="shared" si="5"/>
        <v>105443.34</v>
      </c>
      <c r="L19" s="33">
        <f t="shared" si="4"/>
        <v>1487576.49</v>
      </c>
      <c r="M19"/>
    </row>
    <row r="20" spans="1:13" ht="17.25" customHeight="1">
      <c r="A20" s="27" t="s">
        <v>26</v>
      </c>
      <c r="B20" s="33">
        <v>1642.84</v>
      </c>
      <c r="C20" s="33">
        <v>5011.26</v>
      </c>
      <c r="D20" s="33">
        <v>25952.72</v>
      </c>
      <c r="E20" s="33">
        <v>18863.52</v>
      </c>
      <c r="F20" s="33">
        <v>26206.75</v>
      </c>
      <c r="G20" s="33">
        <v>18025.07</v>
      </c>
      <c r="H20" s="33">
        <v>11384.23</v>
      </c>
      <c r="I20" s="33">
        <v>4644.58</v>
      </c>
      <c r="J20" s="33">
        <v>9085.45</v>
      </c>
      <c r="K20" s="33">
        <v>13034.33</v>
      </c>
      <c r="L20" s="33">
        <f t="shared" si="4"/>
        <v>133850.75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-118.94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-227.81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-44551.8</v>
      </c>
      <c r="C27" s="33">
        <f t="shared" si="6"/>
        <v>-28129.2</v>
      </c>
      <c r="D27" s="33">
        <f t="shared" si="6"/>
        <v>-84057.6</v>
      </c>
      <c r="E27" s="33">
        <f t="shared" si="6"/>
        <v>-70930.15000000001</v>
      </c>
      <c r="F27" s="33">
        <f t="shared" si="6"/>
        <v>-69401.2</v>
      </c>
      <c r="G27" s="33">
        <f t="shared" si="6"/>
        <v>-39745.2</v>
      </c>
      <c r="H27" s="33">
        <f t="shared" si="6"/>
        <v>-26427.96</v>
      </c>
      <c r="I27" s="33">
        <f t="shared" si="6"/>
        <v>-47158.14</v>
      </c>
      <c r="J27" s="33">
        <f t="shared" si="6"/>
        <v>-23130.8</v>
      </c>
      <c r="K27" s="33">
        <f t="shared" si="6"/>
        <v>-48114</v>
      </c>
      <c r="L27" s="33">
        <f aca="true" t="shared" si="7" ref="L27:L33">SUM(B27:K27)</f>
        <v>-481646.05000000005</v>
      </c>
      <c r="M27"/>
    </row>
    <row r="28" spans="1:13" ht="18.75" customHeight="1">
      <c r="A28" s="27" t="s">
        <v>30</v>
      </c>
      <c r="B28" s="33">
        <f>B29+B30+B31+B32</f>
        <v>-24556.4</v>
      </c>
      <c r="C28" s="33">
        <f aca="true" t="shared" si="8" ref="C28:K28">C29+C30+C31+C32</f>
        <v>-28129.2</v>
      </c>
      <c r="D28" s="33">
        <f t="shared" si="8"/>
        <v>-84057.6</v>
      </c>
      <c r="E28" s="33">
        <f t="shared" si="8"/>
        <v>-66369.6</v>
      </c>
      <c r="F28" s="33">
        <f t="shared" si="8"/>
        <v>-69401.2</v>
      </c>
      <c r="G28" s="33">
        <f t="shared" si="8"/>
        <v>-39745.2</v>
      </c>
      <c r="H28" s="33">
        <f t="shared" si="8"/>
        <v>-18590</v>
      </c>
      <c r="I28" s="33">
        <f t="shared" si="8"/>
        <v>-47158.14</v>
      </c>
      <c r="J28" s="33">
        <f t="shared" si="8"/>
        <v>-23130.8</v>
      </c>
      <c r="K28" s="33">
        <f t="shared" si="8"/>
        <v>-48114</v>
      </c>
      <c r="L28" s="33">
        <f t="shared" si="7"/>
        <v>-449252.14</v>
      </c>
      <c r="M28"/>
    </row>
    <row r="29" spans="1:13" s="36" customFormat="1" ht="18.75" customHeight="1">
      <c r="A29" s="34" t="s">
        <v>58</v>
      </c>
      <c r="B29" s="33">
        <f>-ROUND((B9)*$E$3,2)</f>
        <v>-24556.4</v>
      </c>
      <c r="C29" s="33">
        <f aca="true" t="shared" si="9" ref="C29:K29">-ROUND((C9)*$E$3,2)</f>
        <v>-28129.2</v>
      </c>
      <c r="D29" s="33">
        <f t="shared" si="9"/>
        <v>-84057.6</v>
      </c>
      <c r="E29" s="33">
        <f t="shared" si="9"/>
        <v>-66369.6</v>
      </c>
      <c r="F29" s="33">
        <f t="shared" si="9"/>
        <v>-69401.2</v>
      </c>
      <c r="G29" s="33">
        <f t="shared" si="9"/>
        <v>-39745.2</v>
      </c>
      <c r="H29" s="33">
        <f t="shared" si="9"/>
        <v>-18590</v>
      </c>
      <c r="I29" s="33">
        <f t="shared" si="9"/>
        <v>-24543.2</v>
      </c>
      <c r="J29" s="33">
        <f t="shared" si="9"/>
        <v>-23130.8</v>
      </c>
      <c r="K29" s="33">
        <f t="shared" si="9"/>
        <v>-48114</v>
      </c>
      <c r="L29" s="33">
        <f t="shared" si="7"/>
        <v>-426637.2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-405.48</v>
      </c>
      <c r="J31" s="17">
        <v>0</v>
      </c>
      <c r="K31" s="17">
        <v>0</v>
      </c>
      <c r="L31" s="33">
        <f t="shared" si="7"/>
        <v>-405.48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-22209.46</v>
      </c>
      <c r="J32" s="17">
        <v>0</v>
      </c>
      <c r="K32" s="17">
        <v>0</v>
      </c>
      <c r="L32" s="33">
        <f t="shared" si="7"/>
        <v>-22209.46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390235.52</v>
      </c>
      <c r="C48" s="41">
        <f aca="true" t="shared" si="12" ref="C48:K48">IF(C17+C27+C40+C49&lt;0,0,C17+C27+C49)</f>
        <v>313523.17</v>
      </c>
      <c r="D48" s="41">
        <f t="shared" si="12"/>
        <v>1053591.9799999997</v>
      </c>
      <c r="E48" s="41">
        <f t="shared" si="12"/>
        <v>842503.6999999998</v>
      </c>
      <c r="F48" s="41">
        <f t="shared" si="12"/>
        <v>916850.59</v>
      </c>
      <c r="G48" s="41">
        <f t="shared" si="12"/>
        <v>507367.9299999999</v>
      </c>
      <c r="H48" s="41">
        <f t="shared" si="12"/>
        <v>286655.98999999993</v>
      </c>
      <c r="I48" s="41">
        <f t="shared" si="12"/>
        <v>362110.21</v>
      </c>
      <c r="J48" s="41">
        <f t="shared" si="12"/>
        <v>441667.12000000005</v>
      </c>
      <c r="K48" s="41">
        <f t="shared" si="12"/>
        <v>529206.2899999999</v>
      </c>
      <c r="L48" s="42">
        <f>SUM(B48:K48)</f>
        <v>5643712.499999999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390235.53</v>
      </c>
      <c r="C54" s="41">
        <f aca="true" t="shared" si="14" ref="C54:J54">SUM(C55:C66)</f>
        <v>313523.17</v>
      </c>
      <c r="D54" s="41">
        <f t="shared" si="14"/>
        <v>1053591.99</v>
      </c>
      <c r="E54" s="41">
        <f t="shared" si="14"/>
        <v>842503.69</v>
      </c>
      <c r="F54" s="41">
        <f t="shared" si="14"/>
        <v>916850.6</v>
      </c>
      <c r="G54" s="41">
        <f t="shared" si="14"/>
        <v>507367.94</v>
      </c>
      <c r="H54" s="41">
        <f t="shared" si="14"/>
        <v>286655.99</v>
      </c>
      <c r="I54" s="41">
        <f>SUM(I55:I69)</f>
        <v>362110.21</v>
      </c>
      <c r="J54" s="41">
        <f t="shared" si="14"/>
        <v>441667.12</v>
      </c>
      <c r="K54" s="41">
        <f>SUM(K55:K68)</f>
        <v>529206.29</v>
      </c>
      <c r="L54" s="46">
        <f>SUM(B54:K54)</f>
        <v>5643712.53</v>
      </c>
      <c r="M54" s="40"/>
    </row>
    <row r="55" spans="1:13" ht="18.75" customHeight="1">
      <c r="A55" s="47" t="s">
        <v>51</v>
      </c>
      <c r="B55" s="48">
        <v>390235.53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390235.53</v>
      </c>
      <c r="M55" s="40"/>
    </row>
    <row r="56" spans="1:12" ht="18.75" customHeight="1">
      <c r="A56" s="47" t="s">
        <v>61</v>
      </c>
      <c r="B56" s="17">
        <v>0</v>
      </c>
      <c r="C56" s="48">
        <v>274050.6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274050.6</v>
      </c>
    </row>
    <row r="57" spans="1:12" ht="18.75" customHeight="1">
      <c r="A57" s="47" t="s">
        <v>62</v>
      </c>
      <c r="B57" s="17">
        <v>0</v>
      </c>
      <c r="C57" s="48">
        <v>39472.57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39472.57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1053591.99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1053591.99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842503.69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842503.69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916850.6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916850.6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507367.94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507367.94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286655.99</v>
      </c>
      <c r="I62" s="17">
        <v>0</v>
      </c>
      <c r="J62" s="17">
        <v>0</v>
      </c>
      <c r="K62" s="17">
        <v>0</v>
      </c>
      <c r="L62" s="46">
        <f t="shared" si="15"/>
        <v>286655.99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441667.12</v>
      </c>
      <c r="K64" s="17">
        <v>0</v>
      </c>
      <c r="L64" s="46">
        <f t="shared" si="15"/>
        <v>441667.12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293974.09</v>
      </c>
      <c r="L65" s="46">
        <f t="shared" si="15"/>
        <v>293974.09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235232.2</v>
      </c>
      <c r="L66" s="46">
        <f t="shared" si="15"/>
        <v>235232.2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362110.21</v>
      </c>
      <c r="J69" s="53">
        <v>0</v>
      </c>
      <c r="K69" s="53">
        <v>0</v>
      </c>
      <c r="L69" s="51">
        <f>SUM(B69:K69)</f>
        <v>362110.21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2021-08-02T18:47:05Z</dcterms:modified>
  <cp:category/>
  <cp:version/>
  <cp:contentType/>
  <cp:contentStatus/>
</cp:coreProperties>
</file>