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<sst xmlns="http://schemas.openxmlformats.org/spreadsheetml/2006/main" count="79" uniqueCount="78">
  <si>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</si>
  <si>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</si>
  <si>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</si>
  <si>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</si>
  <si>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</si>
  <si>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</si>
  <si>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</si>
  <si>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</si>
  <si>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</si>
  <si>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</si>
  <si>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</si>
  <si>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</si>
  <si>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</si>
  <si>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</si>
  <si>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</si>
  <si>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</si>
  <si>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</si>
  <si>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</si>
  <si>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</si>
  <si>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</si>
  <si>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</si>
  <si>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</si>
  <si>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</si>
  <si>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</si>
  <si>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</si>
  <si>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</si>
  <si>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</si>
  <si>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</si>
  <si>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</si>
  <si>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</si>
  <si>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</si>
  <si>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</si>
  <si>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</si>
  <si>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</si>
  <si>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</si>
  <si>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</si>
  <si>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</si>
  <si>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</si>
  <si>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</si>
  <si>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</si>
  <si>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</si>
  <si>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</si>
  <si>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</si>
  <si>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</si>
  <si>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</si>
  <si>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</si>
  <si>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</si>
  <si>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</si>
  <si>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</si>
  <si>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</si>
  <si>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</si>
  <si>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</si>
  <si>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</si>
  <si>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</si>
  <si>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</si>
  <si>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</si>
  <si>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</si>
  <si>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</si>
  <si>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</si>
  <si>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</si>
  <si>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</si>
  <si>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</si>
  <si>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</si>
  <si>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</si>
  <si>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</si>
  <si>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</si>
  <si>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</si>
  <si>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</si>
  <si>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</si>
  <si>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</si>
  <si>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</si>
  <si>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</si>
  <si>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</si>
  <si>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</si>
  <si>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</si>
  <si>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</si>
  <si>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26/07/21 - VENCIMENTO 02/08/21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</si>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</sst>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62521</v>
      </c>
      <c r="C7" s="10">
        <f>C8+C11</f>
        <v>76367</v>
      </c>
      <c r="D7" s="10">
        <f aca="true" t="shared" si="0" ref="D7:K7">D8+D11</f>
        <v>216184</v>
      </c>
      <c r="E7" s="10">
        <f t="shared" si="0"/>
        <v>189015</v>
      </c>
      <c r="F7" s="10">
        <f t="shared" si="0"/>
        <v>201178</v>
      </c>
      <c r="G7" s="10">
        <f t="shared" si="0"/>
        <v>101311</v>
      </c>
      <c r="H7" s="10">
        <f t="shared" si="0"/>
        <v>51508</v>
      </c>
      <c r="I7" s="10">
        <f t="shared" si="0"/>
        <v>92562</v>
      </c>
      <c r="J7" s="10">
        <f t="shared" si="0"/>
        <v>75599</v>
      </c>
      <c r="K7" s="10">
        <f t="shared" si="0"/>
        <v>152220</v>
      </c>
      <c r="L7" s="10">
        <f>SUM(B7:K7)</f>
        <v>1218465</v>
      </c>
      <c r="M7" s="11"/>
    </row>
    <row r="8" spans="1:13" ht="17.25" customHeight="1">
      <c r="A8" s="12" t="s">
        <v>18</v>
      </c>
      <c r="B8" s="13">
        <f>B9+B10</f>
        <v>5944</v>
      </c>
      <c r="C8" s="13">
        <f aca="true" t="shared" si="1" ref="C8:K8">C9+C10</f>
        <v>6988</v>
      </c>
      <c r="D8" s="13">
        <f t="shared" si="1"/>
        <v>19688</v>
      </c>
      <c r="E8" s="13">
        <f t="shared" si="1"/>
        <v>16026</v>
      </c>
      <c r="F8" s="13">
        <f t="shared" si="1"/>
        <v>16622</v>
      </c>
      <c r="G8" s="13">
        <f t="shared" si="1"/>
        <v>9191</v>
      </c>
      <c r="H8" s="13">
        <f t="shared" si="1"/>
        <v>4212</v>
      </c>
      <c r="I8" s="13">
        <f t="shared" si="1"/>
        <v>5913</v>
      </c>
      <c r="J8" s="13">
        <f t="shared" si="1"/>
        <v>5074</v>
      </c>
      <c r="K8" s="13">
        <f t="shared" si="1"/>
        <v>11221</v>
      </c>
      <c r="L8" s="13">
        <f>SUM(B8:K8)</f>
        <v>100879</v>
      </c>
      <c r="M8"/>
    </row>
    <row r="9" spans="1:13" ht="17.25" customHeight="1">
      <c r="A9" s="14" t="s">
        <v>19</v>
      </c>
      <c r="B9" s="15">
        <v>5943</v>
      </c>
      <c r="C9" s="15">
        <v>6988</v>
      </c>
      <c r="D9" s="15">
        <v>19688</v>
      </c>
      <c r="E9" s="15">
        <v>16026</v>
      </c>
      <c r="F9" s="15">
        <v>16622</v>
      </c>
      <c r="G9" s="15">
        <v>9191</v>
      </c>
      <c r="H9" s="15">
        <v>4205</v>
      </c>
      <c r="I9" s="15">
        <v>5913</v>
      </c>
      <c r="J9" s="15">
        <v>5074</v>
      </c>
      <c r="K9" s="15">
        <v>11221</v>
      </c>
      <c r="L9" s="13">
        <f>SUM(B9:K9)</f>
        <v>100871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</v>
      </c>
      <c r="I10" s="15">
        <v>0</v>
      </c>
      <c r="J10" s="15">
        <v>0</v>
      </c>
      <c r="K10" s="15">
        <v>0</v>
      </c>
      <c r="L10" s="13">
        <f>SUM(B10:K10)</f>
        <v>8</v>
      </c>
      <c r="M10"/>
    </row>
    <row r="11" spans="1:13" ht="17.25" customHeight="1">
      <c r="A11" s="12" t="s">
        <v>21</v>
      </c>
      <c r="B11" s="15">
        <v>56577</v>
      </c>
      <c r="C11" s="15">
        <v>69379</v>
      </c>
      <c r="D11" s="15">
        <v>196496</v>
      </c>
      <c r="E11" s="15">
        <v>172989</v>
      </c>
      <c r="F11" s="15">
        <v>184556</v>
      </c>
      <c r="G11" s="15">
        <v>92120</v>
      </c>
      <c r="H11" s="15">
        <v>47296</v>
      </c>
      <c r="I11" s="15">
        <v>86649</v>
      </c>
      <c r="J11" s="15">
        <v>70525</v>
      </c>
      <c r="K11" s="15">
        <v>140999</v>
      </c>
      <c r="L11" s="13">
        <f>SUM(B11:K11)</f>
        <v>1117586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1.179418625182982</v>
      </c>
      <c r="C15" s="22">
        <v>1.435336210414871</v>
      </c>
      <c r="D15" s="22">
        <v>1.39915547391466</v>
      </c>
      <c r="E15" s="22">
        <v>1.27114140105755</v>
      </c>
      <c r="F15" s="22">
        <v>1.45076081224125</v>
      </c>
      <c r="G15" s="22">
        <v>1.447452156522414</v>
      </c>
      <c r="H15" s="22">
        <v>1.46738459796617</v>
      </c>
      <c r="I15" s="22">
        <v>1.320328782799674</v>
      </c>
      <c r="J15" s="22">
        <v>1.685965217521295</v>
      </c>
      <c r="K15" s="22">
        <v>1.271444361969296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431366.93999999994</v>
      </c>
      <c r="C17" s="25">
        <f aca="true" t="shared" si="2" ref="C17:K17">C18+C19+C20+C21+C22+C23+C24</f>
        <v>341990.17999999993</v>
      </c>
      <c r="D17" s="25">
        <f t="shared" si="2"/>
        <v>1130910.1199999999</v>
      </c>
      <c r="E17" s="25">
        <f t="shared" si="2"/>
        <v>903024.0499999999</v>
      </c>
      <c r="F17" s="25">
        <f t="shared" si="2"/>
        <v>980287.8099999999</v>
      </c>
      <c r="G17" s="25">
        <f t="shared" si="2"/>
        <v>543897.21</v>
      </c>
      <c r="H17" s="25">
        <f t="shared" si="2"/>
        <v>311270.57</v>
      </c>
      <c r="I17" s="25">
        <f t="shared" si="2"/>
        <v>406786.13</v>
      </c>
      <c r="J17" s="25">
        <f t="shared" si="2"/>
        <v>462311.44</v>
      </c>
      <c r="K17" s="25">
        <f t="shared" si="2"/>
        <v>574032.94</v>
      </c>
      <c r="L17" s="25">
        <f>L18+L19+L20+L21+L22+L23+L24</f>
        <v>6085877.390000001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363128.22</v>
      </c>
      <c r="C18" s="33">
        <f t="shared" si="3"/>
        <v>233782.3</v>
      </c>
      <c r="D18" s="33">
        <f t="shared" si="3"/>
        <v>788163.63</v>
      </c>
      <c r="E18" s="33">
        <f t="shared" si="3"/>
        <v>696898.31</v>
      </c>
      <c r="F18" s="33">
        <f t="shared" si="3"/>
        <v>656604.76</v>
      </c>
      <c r="G18" s="33">
        <f t="shared" si="3"/>
        <v>363351.9</v>
      </c>
      <c r="H18" s="33">
        <f t="shared" si="3"/>
        <v>203539.01</v>
      </c>
      <c r="I18" s="33">
        <f t="shared" si="3"/>
        <v>303797.74</v>
      </c>
      <c r="J18" s="33">
        <f t="shared" si="3"/>
        <v>267159.31</v>
      </c>
      <c r="K18" s="33">
        <f t="shared" si="3"/>
        <v>439200.37</v>
      </c>
      <c r="L18" s="33">
        <f aca="true" t="shared" si="4" ref="L18:L24">SUM(B18:K18)</f>
        <v>4315625.55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65151.97</v>
      </c>
      <c r="C19" s="33">
        <f t="shared" si="5"/>
        <v>101773.9</v>
      </c>
      <c r="D19" s="33">
        <f t="shared" si="5"/>
        <v>314599.83</v>
      </c>
      <c r="E19" s="33">
        <f t="shared" si="5"/>
        <v>188957.98</v>
      </c>
      <c r="F19" s="33">
        <f t="shared" si="5"/>
        <v>295971.69</v>
      </c>
      <c r="G19" s="33">
        <f t="shared" si="5"/>
        <v>162582.59</v>
      </c>
      <c r="H19" s="33">
        <f t="shared" si="5"/>
        <v>95131</v>
      </c>
      <c r="I19" s="33">
        <f t="shared" si="5"/>
        <v>97315.16</v>
      </c>
      <c r="J19" s="33">
        <f t="shared" si="5"/>
        <v>183261.99</v>
      </c>
      <c r="K19" s="33">
        <f t="shared" si="5"/>
        <v>119218.46</v>
      </c>
      <c r="L19" s="33">
        <f t="shared" si="4"/>
        <v>1623964.57</v>
      </c>
      <c r="M19"/>
    </row>
    <row r="20" spans="1:13" ht="17.25" customHeight="1">
      <c r="A20" s="27" t="s">
        <v>26</v>
      </c>
      <c r="B20" s="33">
        <v>1745.52</v>
      </c>
      <c r="C20" s="33">
        <v>5092.75</v>
      </c>
      <c r="D20" s="33">
        <v>25464.2</v>
      </c>
      <c r="E20" s="33">
        <v>19067.23</v>
      </c>
      <c r="F20" s="33">
        <v>26370.13</v>
      </c>
      <c r="G20" s="33">
        <v>17962.72</v>
      </c>
      <c r="H20" s="33">
        <v>11259.33</v>
      </c>
      <c r="I20" s="33">
        <v>4440.87</v>
      </c>
      <c r="J20" s="33">
        <v>9207.68</v>
      </c>
      <c r="K20" s="33">
        <v>12931.65</v>
      </c>
      <c r="L20" s="33">
        <f t="shared" si="4"/>
        <v>133542.08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-252.9</v>
      </c>
      <c r="F23" s="33">
        <v>0</v>
      </c>
      <c r="G23" s="33">
        <v>0</v>
      </c>
      <c r="H23" s="33">
        <v>0</v>
      </c>
      <c r="I23" s="33">
        <v>-108.87</v>
      </c>
      <c r="J23" s="33">
        <v>0</v>
      </c>
      <c r="K23" s="33">
        <v>0</v>
      </c>
      <c r="L23" s="33">
        <f t="shared" si="4"/>
        <v>-361.77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-46144.600000000006</v>
      </c>
      <c r="C27" s="33">
        <f t="shared" si="6"/>
        <v>-30747.2</v>
      </c>
      <c r="D27" s="33">
        <f t="shared" si="6"/>
        <v>-86627.2</v>
      </c>
      <c r="E27" s="33">
        <f t="shared" si="6"/>
        <v>-75074.95</v>
      </c>
      <c r="F27" s="33">
        <f t="shared" si="6"/>
        <v>-73136.8</v>
      </c>
      <c r="G27" s="33">
        <f t="shared" si="6"/>
        <v>-40440.4</v>
      </c>
      <c r="H27" s="33">
        <f t="shared" si="6"/>
        <v>-26339.96</v>
      </c>
      <c r="I27" s="33">
        <f t="shared" si="6"/>
        <v>-31935.72</v>
      </c>
      <c r="J27" s="33">
        <f t="shared" si="6"/>
        <v>-22325.6</v>
      </c>
      <c r="K27" s="33">
        <f t="shared" si="6"/>
        <v>-49372.4</v>
      </c>
      <c r="L27" s="33">
        <f aca="true" t="shared" si="7" ref="L27:L33">SUM(B27:K27)</f>
        <v>-482144.8300000001</v>
      </c>
      <c r="M27"/>
    </row>
    <row r="28" spans="1:13" ht="18.75" customHeight="1">
      <c r="A28" s="27" t="s">
        <v>30</v>
      </c>
      <c r="B28" s="33">
        <f>B29+B30+B31+B32</f>
        <v>-26149.2</v>
      </c>
      <c r="C28" s="33">
        <f aca="true" t="shared" si="8" ref="C28:K28">C29+C30+C31+C32</f>
        <v>-30747.2</v>
      </c>
      <c r="D28" s="33">
        <f t="shared" si="8"/>
        <v>-86627.2</v>
      </c>
      <c r="E28" s="33">
        <f t="shared" si="8"/>
        <v>-70514.4</v>
      </c>
      <c r="F28" s="33">
        <f t="shared" si="8"/>
        <v>-73136.8</v>
      </c>
      <c r="G28" s="33">
        <f t="shared" si="8"/>
        <v>-40440.4</v>
      </c>
      <c r="H28" s="33">
        <f t="shared" si="8"/>
        <v>-18502</v>
      </c>
      <c r="I28" s="33">
        <f t="shared" si="8"/>
        <v>-31935.72</v>
      </c>
      <c r="J28" s="33">
        <f t="shared" si="8"/>
        <v>-22325.6</v>
      </c>
      <c r="K28" s="33">
        <f t="shared" si="8"/>
        <v>-49372.4</v>
      </c>
      <c r="L28" s="33">
        <f t="shared" si="7"/>
        <v>-449750.92000000004</v>
      </c>
      <c r="M28"/>
    </row>
    <row r="29" spans="1:13" s="36" customFormat="1" ht="18.75" customHeight="1">
      <c r="A29" s="34" t="s">
        <v>58</v>
      </c>
      <c r="B29" s="33">
        <f>-ROUND((B9)*$E$3,2)</f>
        <v>-26149.2</v>
      </c>
      <c r="C29" s="33">
        <f aca="true" t="shared" si="9" ref="C29:K29">-ROUND((C9)*$E$3,2)</f>
        <v>-30747.2</v>
      </c>
      <c r="D29" s="33">
        <f t="shared" si="9"/>
        <v>-86627.2</v>
      </c>
      <c r="E29" s="33">
        <f t="shared" si="9"/>
        <v>-70514.4</v>
      </c>
      <c r="F29" s="33">
        <f t="shared" si="9"/>
        <v>-73136.8</v>
      </c>
      <c r="G29" s="33">
        <f t="shared" si="9"/>
        <v>-40440.4</v>
      </c>
      <c r="H29" s="33">
        <f t="shared" si="9"/>
        <v>-18502</v>
      </c>
      <c r="I29" s="33">
        <f t="shared" si="9"/>
        <v>-26017.2</v>
      </c>
      <c r="J29" s="33">
        <f t="shared" si="9"/>
        <v>-22325.6</v>
      </c>
      <c r="K29" s="33">
        <f t="shared" si="9"/>
        <v>-49372.4</v>
      </c>
      <c r="L29" s="33">
        <f t="shared" si="7"/>
        <v>-443832.4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-157.68</v>
      </c>
      <c r="J31" s="17">
        <v>0</v>
      </c>
      <c r="K31" s="17">
        <v>0</v>
      </c>
      <c r="L31" s="33">
        <f t="shared" si="7"/>
        <v>-157.68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-5760.84</v>
      </c>
      <c r="J32" s="17">
        <v>0</v>
      </c>
      <c r="K32" s="17">
        <v>0</v>
      </c>
      <c r="L32" s="33">
        <f t="shared" si="7"/>
        <v>-5760.84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385222.33999999997</v>
      </c>
      <c r="C48" s="41">
        <f aca="true" t="shared" si="12" ref="C48:K48">IF(C17+C27+C40+C49&lt;0,0,C17+C27+C49)</f>
        <v>311242.9799999999</v>
      </c>
      <c r="D48" s="41">
        <f t="shared" si="12"/>
        <v>1044282.9199999999</v>
      </c>
      <c r="E48" s="41">
        <f t="shared" si="12"/>
        <v>827949.1</v>
      </c>
      <c r="F48" s="41">
        <f t="shared" si="12"/>
        <v>907151.0099999999</v>
      </c>
      <c r="G48" s="41">
        <f t="shared" si="12"/>
        <v>503456.80999999994</v>
      </c>
      <c r="H48" s="41">
        <f t="shared" si="12"/>
        <v>284930.61</v>
      </c>
      <c r="I48" s="41">
        <f t="shared" si="12"/>
        <v>374850.41000000003</v>
      </c>
      <c r="J48" s="41">
        <f t="shared" si="12"/>
        <v>439985.84</v>
      </c>
      <c r="K48" s="41">
        <f t="shared" si="12"/>
        <v>524660.5399999999</v>
      </c>
      <c r="L48" s="42">
        <f>SUM(B48:K48)</f>
        <v>5603732.56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385222.34</v>
      </c>
      <c r="C54" s="41">
        <f aca="true" t="shared" si="14" ref="C54:J54">SUM(C55:C66)</f>
        <v>311242.97</v>
      </c>
      <c r="D54" s="41">
        <f t="shared" si="14"/>
        <v>1044282.91</v>
      </c>
      <c r="E54" s="41">
        <f t="shared" si="14"/>
        <v>827949.09</v>
      </c>
      <c r="F54" s="41">
        <f t="shared" si="14"/>
        <v>907151.01</v>
      </c>
      <c r="G54" s="41">
        <f t="shared" si="14"/>
        <v>503456.81</v>
      </c>
      <c r="H54" s="41">
        <f t="shared" si="14"/>
        <v>284930.61</v>
      </c>
      <c r="I54" s="41">
        <f>SUM(I55:I69)</f>
        <v>374850.41</v>
      </c>
      <c r="J54" s="41">
        <f t="shared" si="14"/>
        <v>439985.84</v>
      </c>
      <c r="K54" s="41">
        <f>SUM(K55:K68)</f>
        <v>524660.54</v>
      </c>
      <c r="L54" s="46">
        <f>SUM(B54:K54)</f>
        <v>5603732.53</v>
      </c>
      <c r="M54" s="40"/>
    </row>
    <row r="55" spans="1:13" ht="18.75" customHeight="1">
      <c r="A55" s="47" t="s">
        <v>51</v>
      </c>
      <c r="B55" s="48">
        <v>318270.7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318270.7</v>
      </c>
      <c r="M55" s="40"/>
    </row>
    <row r="56" spans="1:12" ht="18.75" customHeight="1">
      <c r="A56" s="47" t="s">
        <v>61</v>
      </c>
      <c r="B56" s="17">
        <v>0</v>
      </c>
      <c r="C56" s="48">
        <v>263996.29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263996.29</v>
      </c>
    </row>
    <row r="57" spans="1:12" ht="18.75" customHeight="1">
      <c r="A57" s="47" t="s">
        <v>62</v>
      </c>
      <c r="B57" s="17">
        <v>0</v>
      </c>
      <c r="C57" s="48">
        <v>47246.68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47246.68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1044282.91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1044282.91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827949.09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827949.09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907151.01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907151.01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503456.81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503456.81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284930.61</v>
      </c>
      <c r="I62" s="17">
        <v>0</v>
      </c>
      <c r="J62" s="17">
        <v>0</v>
      </c>
      <c r="K62" s="17">
        <v>0</v>
      </c>
      <c r="L62" s="46">
        <f t="shared" si="15"/>
        <v>284930.61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439985.84</v>
      </c>
      <c r="K64" s="17">
        <v>0</v>
      </c>
      <c r="L64" s="46">
        <f t="shared" si="15"/>
        <v>439985.84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170514.68</v>
      </c>
      <c r="L65" s="46">
        <f t="shared" si="15"/>
        <v>170514.68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233316.54</v>
      </c>
      <c r="L66" s="46">
        <f t="shared" si="15"/>
        <v>233316.54</v>
      </c>
    </row>
    <row r="67" spans="1:12" ht="18.75" customHeight="1">
      <c r="A67" s="47" t="s">
        <v>71</v>
      </c>
      <c r="B67" s="48">
        <v>66951.64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66951.64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120829.32</v>
      </c>
      <c r="L68" s="46">
        <f>SUM(B68:K68)</f>
        <v>120829.32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374850.41</v>
      </c>
      <c r="J69" s="53">
        <v>0</v>
      </c>
      <c r="K69" s="53">
        <v>0</v>
      </c>
      <c r="L69" s="51">
        <f>SUM(B69:K69)</f>
        <v>374850.41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2021-07-30T18:11:28Z</dcterms:modified>
  <cp:category/>
  <cp:version/>
  <cp:contentType/>
  <cp:contentStatus/>
</cp:coreProperties>
</file>