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<sst xmlns="http://schemas.openxmlformats.org/spreadsheetml/2006/main" count="79" uniqueCount="78">
  <si>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</si>
  <si>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</si>
  <si>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</si>
  <si>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</si>
  <si>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</si>
  <si>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</si>
  <si>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</si>
  <si>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</si>
  <si>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</si>
  <si>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</si>
  <si>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</si>
  <si>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</si>
  <si>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</si>
  <si>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</si>
  <si>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</si>
  <si>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</si>
  <si>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</si>
  <si>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</si>
  <si>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</si>
  <si>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</si>
  <si>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</si>
  <si>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</si>
  <si>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</si>
  <si>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</si>
  <si>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</si>
  <si>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</si>
  <si>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</si>
  <si>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</si>
  <si>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</si>
  <si>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</si>
  <si>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</si>
  <si>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</si>
  <si>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</si>
  <si>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</si>
  <si>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</si>
  <si>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</si>
  <si>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</si>
  <si>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</si>
  <si>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</si>
  <si>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</si>
  <si>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</si>
  <si>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</si>
  <si>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</si>
  <si>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</si>
  <si>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</si>
  <si>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</si>
  <si>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</si>
  <si>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</si>
  <si>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</si>
  <si>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</si>
  <si>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</si>
  <si>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</si>
  <si>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</si>
  <si>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</si>
  <si>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</si>
  <si>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</si>
  <si>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</si>
  <si>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</si>
  <si>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</si>
  <si>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</si>
  <si>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</si>
  <si>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</si>
  <si>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</si>
  <si>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</si>
  <si>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</si>
  <si>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</si>
  <si>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</si>
  <si>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</si>
  <si>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</si>
  <si>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</si>
  <si>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</si>
  <si>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</si>
  <si>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</si>
  <si>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</si>
  <si>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</si>
  <si>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</si>
  <si>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25/07/21 - VENCIMENTO 30/07/21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</si>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</sst>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17020</v>
      </c>
      <c r="C7" s="10">
        <f>C8+C11</f>
        <v>22124</v>
      </c>
      <c r="D7" s="10">
        <f aca="true" t="shared" si="0" ref="D7:K7">D8+D11</f>
        <v>64317</v>
      </c>
      <c r="E7" s="10">
        <f t="shared" si="0"/>
        <v>67664</v>
      </c>
      <c r="F7" s="10">
        <f t="shared" si="0"/>
        <v>70751</v>
      </c>
      <c r="G7" s="10">
        <f t="shared" si="0"/>
        <v>27450</v>
      </c>
      <c r="H7" s="10">
        <f t="shared" si="0"/>
        <v>15456</v>
      </c>
      <c r="I7" s="10">
        <f t="shared" si="0"/>
        <v>33734</v>
      </c>
      <c r="J7" s="10">
        <f t="shared" si="0"/>
        <v>17010</v>
      </c>
      <c r="K7" s="10">
        <f t="shared" si="0"/>
        <v>53674</v>
      </c>
      <c r="L7" s="10">
        <f>SUM(B7:K7)</f>
        <v>389200</v>
      </c>
      <c r="M7" s="11"/>
    </row>
    <row r="8" spans="1:13" ht="17.25" customHeight="1">
      <c r="A8" s="12" t="s">
        <v>18</v>
      </c>
      <c r="B8" s="13">
        <f>B9+B10</f>
        <v>2027</v>
      </c>
      <c r="C8" s="13">
        <f aca="true" t="shared" si="1" ref="C8:K8">C9+C10</f>
        <v>2281</v>
      </c>
      <c r="D8" s="13">
        <f t="shared" si="1"/>
        <v>7665</v>
      </c>
      <c r="E8" s="13">
        <f t="shared" si="1"/>
        <v>7483</v>
      </c>
      <c r="F8" s="13">
        <f t="shared" si="1"/>
        <v>8043</v>
      </c>
      <c r="G8" s="13">
        <f t="shared" si="1"/>
        <v>2946</v>
      </c>
      <c r="H8" s="13">
        <f t="shared" si="1"/>
        <v>1533</v>
      </c>
      <c r="I8" s="13">
        <f t="shared" si="1"/>
        <v>2655</v>
      </c>
      <c r="J8" s="13">
        <f t="shared" si="1"/>
        <v>1390</v>
      </c>
      <c r="K8" s="13">
        <f t="shared" si="1"/>
        <v>4464</v>
      </c>
      <c r="L8" s="13">
        <f>SUM(B8:K8)</f>
        <v>40487</v>
      </c>
      <c r="M8"/>
    </row>
    <row r="9" spans="1:13" ht="17.25" customHeight="1">
      <c r="A9" s="14" t="s">
        <v>19</v>
      </c>
      <c r="B9" s="15">
        <v>2027</v>
      </c>
      <c r="C9" s="15">
        <v>2281</v>
      </c>
      <c r="D9" s="15">
        <v>7665</v>
      </c>
      <c r="E9" s="15">
        <v>7483</v>
      </c>
      <c r="F9" s="15">
        <v>8043</v>
      </c>
      <c r="G9" s="15">
        <v>2946</v>
      </c>
      <c r="H9" s="15">
        <v>1527</v>
      </c>
      <c r="I9" s="15">
        <v>2655</v>
      </c>
      <c r="J9" s="15">
        <v>1390</v>
      </c>
      <c r="K9" s="15">
        <v>4464</v>
      </c>
      <c r="L9" s="13">
        <f>SUM(B9:K9)</f>
        <v>40481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14993</v>
      </c>
      <c r="C11" s="15">
        <v>19843</v>
      </c>
      <c r="D11" s="15">
        <v>56652</v>
      </c>
      <c r="E11" s="15">
        <v>60181</v>
      </c>
      <c r="F11" s="15">
        <v>62708</v>
      </c>
      <c r="G11" s="15">
        <v>24504</v>
      </c>
      <c r="H11" s="15">
        <v>13923</v>
      </c>
      <c r="I11" s="15">
        <v>31079</v>
      </c>
      <c r="J11" s="15">
        <v>15620</v>
      </c>
      <c r="K11" s="15">
        <v>49210</v>
      </c>
      <c r="L11" s="13">
        <f>SUM(B11:K11)</f>
        <v>348713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1.237603452924546</v>
      </c>
      <c r="C15" s="22">
        <v>1.372602896470937</v>
      </c>
      <c r="D15" s="22">
        <v>1.392579995337091</v>
      </c>
      <c r="E15" s="22">
        <v>1.247476621964316</v>
      </c>
      <c r="F15" s="22">
        <v>1.400399701209135</v>
      </c>
      <c r="G15" s="22">
        <v>1.364910692016416</v>
      </c>
      <c r="H15" s="22">
        <v>1.436553340218882</v>
      </c>
      <c r="I15" s="22">
        <v>1.212458736610451</v>
      </c>
      <c r="J15" s="22">
        <v>1.653213110444387</v>
      </c>
      <c r="K15" s="22">
        <v>1.201364381102773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124090.53</v>
      </c>
      <c r="C17" s="25">
        <f aca="true" t="shared" si="2" ref="C17:K17">C18+C19+C20+C21+C22+C23+C24</f>
        <v>96708.93</v>
      </c>
      <c r="D17" s="25">
        <f t="shared" si="2"/>
        <v>343130.61000000004</v>
      </c>
      <c r="E17" s="25">
        <f t="shared" si="2"/>
        <v>320684.47</v>
      </c>
      <c r="F17" s="25">
        <f t="shared" si="2"/>
        <v>338016.05</v>
      </c>
      <c r="G17" s="25">
        <f t="shared" si="2"/>
        <v>143356.38999999998</v>
      </c>
      <c r="H17" s="25">
        <f t="shared" si="2"/>
        <v>94280.12999999999</v>
      </c>
      <c r="I17" s="25">
        <f t="shared" si="2"/>
        <v>139656.87000000002</v>
      </c>
      <c r="J17" s="25">
        <f t="shared" si="2"/>
        <v>106663.65000000001</v>
      </c>
      <c r="K17" s="25">
        <f t="shared" si="2"/>
        <v>196473.43</v>
      </c>
      <c r="L17" s="25">
        <f>L18+L19+L20+L21+L22+L23+L24</f>
        <v>1903061.06</v>
      </c>
      <c r="M17"/>
    </row>
    <row r="18" spans="1:13" ht="17.25" customHeight="1">
      <c r="A18" s="26" t="s">
        <v>24</v>
      </c>
      <c r="B18" s="33">
        <f aca="true" t="shared" si="3" ref="B18:K18">ROUND(B13*B7,2)</f>
        <v>98853.86</v>
      </c>
      <c r="C18" s="33">
        <f t="shared" si="3"/>
        <v>67728.2</v>
      </c>
      <c r="D18" s="33">
        <f t="shared" si="3"/>
        <v>234486.92</v>
      </c>
      <c r="E18" s="33">
        <f t="shared" si="3"/>
        <v>249477.17</v>
      </c>
      <c r="F18" s="33">
        <f t="shared" si="3"/>
        <v>230917.11</v>
      </c>
      <c r="G18" s="33">
        <f t="shared" si="3"/>
        <v>98449.43</v>
      </c>
      <c r="H18" s="33">
        <f t="shared" si="3"/>
        <v>61075.93</v>
      </c>
      <c r="I18" s="33">
        <f t="shared" si="3"/>
        <v>110718.36</v>
      </c>
      <c r="J18" s="33">
        <f t="shared" si="3"/>
        <v>60111.64</v>
      </c>
      <c r="K18" s="33">
        <f t="shared" si="3"/>
        <v>154865.59</v>
      </c>
      <c r="L18" s="33">
        <f aca="true" t="shared" si="4" ref="L18:L24">SUM(B18:K18)</f>
        <v>1366684.21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23488.02</v>
      </c>
      <c r="C19" s="33">
        <f t="shared" si="5"/>
        <v>25235.72</v>
      </c>
      <c r="D19" s="33">
        <f t="shared" si="5"/>
        <v>92054.87</v>
      </c>
      <c r="E19" s="33">
        <f t="shared" si="5"/>
        <v>61739.77</v>
      </c>
      <c r="F19" s="33">
        <f t="shared" si="5"/>
        <v>92459.14</v>
      </c>
      <c r="G19" s="33">
        <f t="shared" si="5"/>
        <v>35925.25</v>
      </c>
      <c r="H19" s="33">
        <f t="shared" si="5"/>
        <v>26662.9</v>
      </c>
      <c r="I19" s="33">
        <f t="shared" si="5"/>
        <v>23523.08</v>
      </c>
      <c r="J19" s="33">
        <f t="shared" si="5"/>
        <v>39265.71</v>
      </c>
      <c r="K19" s="33">
        <f t="shared" si="5"/>
        <v>31184.41</v>
      </c>
      <c r="L19" s="33">
        <f t="shared" si="4"/>
        <v>451538.87</v>
      </c>
      <c r="M19"/>
    </row>
    <row r="20" spans="1:13" ht="17.25" customHeight="1">
      <c r="A20" s="27" t="s">
        <v>26</v>
      </c>
      <c r="B20" s="33">
        <v>407.42</v>
      </c>
      <c r="C20" s="33">
        <v>2403.78</v>
      </c>
      <c r="D20" s="33">
        <v>13906.36</v>
      </c>
      <c r="E20" s="33">
        <v>11367</v>
      </c>
      <c r="F20" s="33">
        <v>13298.57</v>
      </c>
      <c r="G20" s="33">
        <v>8981.71</v>
      </c>
      <c r="H20" s="33">
        <v>5200.07</v>
      </c>
      <c r="I20" s="33">
        <v>4074.2</v>
      </c>
      <c r="J20" s="33">
        <v>4603.84</v>
      </c>
      <c r="K20" s="33">
        <v>7740.97</v>
      </c>
      <c r="L20" s="33">
        <f t="shared" si="4"/>
        <v>71983.92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-252.9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-28914.2</v>
      </c>
      <c r="C27" s="33">
        <f t="shared" si="6"/>
        <v>-10036.4</v>
      </c>
      <c r="D27" s="33">
        <f t="shared" si="6"/>
        <v>-33726</v>
      </c>
      <c r="E27" s="33">
        <f t="shared" si="6"/>
        <v>-37485.75</v>
      </c>
      <c r="F27" s="33">
        <f t="shared" si="6"/>
        <v>-35389.2</v>
      </c>
      <c r="G27" s="33">
        <f t="shared" si="6"/>
        <v>-12962.4</v>
      </c>
      <c r="H27" s="33">
        <f t="shared" si="6"/>
        <v>-14556.76</v>
      </c>
      <c r="I27" s="33">
        <f t="shared" si="6"/>
        <v>-11682</v>
      </c>
      <c r="J27" s="33">
        <f t="shared" si="6"/>
        <v>-6116</v>
      </c>
      <c r="K27" s="33">
        <f t="shared" si="6"/>
        <v>-19641.6</v>
      </c>
      <c r="L27" s="33">
        <f aca="true" t="shared" si="7" ref="L27:L33">SUM(B27:K27)</f>
        <v>-210510.31</v>
      </c>
      <c r="M27"/>
    </row>
    <row r="28" spans="1:13" ht="18.75" customHeight="1">
      <c r="A28" s="27" t="s">
        <v>30</v>
      </c>
      <c r="B28" s="33">
        <f>B29+B30+B31+B32</f>
        <v>-8918.8</v>
      </c>
      <c r="C28" s="33">
        <f aca="true" t="shared" si="8" ref="C28:K28">C29+C30+C31+C32</f>
        <v>-10036.4</v>
      </c>
      <c r="D28" s="33">
        <f t="shared" si="8"/>
        <v>-33726</v>
      </c>
      <c r="E28" s="33">
        <f t="shared" si="8"/>
        <v>-32925.2</v>
      </c>
      <c r="F28" s="33">
        <f t="shared" si="8"/>
        <v>-35389.2</v>
      </c>
      <c r="G28" s="33">
        <f t="shared" si="8"/>
        <v>-12962.4</v>
      </c>
      <c r="H28" s="33">
        <f t="shared" si="8"/>
        <v>-6718.8</v>
      </c>
      <c r="I28" s="33">
        <f t="shared" si="8"/>
        <v>-11682</v>
      </c>
      <c r="J28" s="33">
        <f t="shared" si="8"/>
        <v>-6116</v>
      </c>
      <c r="K28" s="33">
        <f t="shared" si="8"/>
        <v>-19641.6</v>
      </c>
      <c r="L28" s="33">
        <f t="shared" si="7"/>
        <v>-178116.4</v>
      </c>
      <c r="M28"/>
    </row>
    <row r="29" spans="1:13" s="36" customFormat="1" ht="18.75" customHeight="1">
      <c r="A29" s="34" t="s">
        <v>58</v>
      </c>
      <c r="B29" s="33">
        <f>-ROUND((B9)*$E$3,2)</f>
        <v>-8918.8</v>
      </c>
      <c r="C29" s="33">
        <f aca="true" t="shared" si="9" ref="C29:K29">-ROUND((C9)*$E$3,2)</f>
        <v>-10036.4</v>
      </c>
      <c r="D29" s="33">
        <f t="shared" si="9"/>
        <v>-33726</v>
      </c>
      <c r="E29" s="33">
        <f t="shared" si="9"/>
        <v>-32925.2</v>
      </c>
      <c r="F29" s="33">
        <f t="shared" si="9"/>
        <v>-35389.2</v>
      </c>
      <c r="G29" s="33">
        <f t="shared" si="9"/>
        <v>-12962.4</v>
      </c>
      <c r="H29" s="33">
        <f t="shared" si="9"/>
        <v>-6718.8</v>
      </c>
      <c r="I29" s="33">
        <f t="shared" si="9"/>
        <v>-11682</v>
      </c>
      <c r="J29" s="33">
        <f t="shared" si="9"/>
        <v>-6116</v>
      </c>
      <c r="K29" s="33">
        <f t="shared" si="9"/>
        <v>-19641.6</v>
      </c>
      <c r="L29" s="33">
        <f t="shared" si="7"/>
        <v>-178116.4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95176.33</v>
      </c>
      <c r="C48" s="41">
        <f aca="true" t="shared" si="12" ref="C48:K48">IF(C17+C27+C40+C49&lt;0,0,C17+C27+C49)</f>
        <v>86672.53</v>
      </c>
      <c r="D48" s="41">
        <f t="shared" si="12"/>
        <v>309404.61000000004</v>
      </c>
      <c r="E48" s="41">
        <f t="shared" si="12"/>
        <v>283198.72</v>
      </c>
      <c r="F48" s="41">
        <f t="shared" si="12"/>
        <v>302626.85</v>
      </c>
      <c r="G48" s="41">
        <f t="shared" si="12"/>
        <v>130393.98999999999</v>
      </c>
      <c r="H48" s="41">
        <f t="shared" si="12"/>
        <v>79723.37</v>
      </c>
      <c r="I48" s="41">
        <f t="shared" si="12"/>
        <v>127974.87000000002</v>
      </c>
      <c r="J48" s="41">
        <f t="shared" si="12"/>
        <v>100547.65000000001</v>
      </c>
      <c r="K48" s="41">
        <f t="shared" si="12"/>
        <v>176831.83</v>
      </c>
      <c r="L48" s="42">
        <f>SUM(B48:K48)</f>
        <v>1692550.75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95176.33</v>
      </c>
      <c r="C54" s="41">
        <f aca="true" t="shared" si="14" ref="C54:J54">SUM(C55:C66)</f>
        <v>86672.54</v>
      </c>
      <c r="D54" s="41">
        <f t="shared" si="14"/>
        <v>309404.61</v>
      </c>
      <c r="E54" s="41">
        <f t="shared" si="14"/>
        <v>283198.71</v>
      </c>
      <c r="F54" s="41">
        <f t="shared" si="14"/>
        <v>302626.86</v>
      </c>
      <c r="G54" s="41">
        <f t="shared" si="14"/>
        <v>130393.98</v>
      </c>
      <c r="H54" s="41">
        <f t="shared" si="14"/>
        <v>79723.38</v>
      </c>
      <c r="I54" s="41">
        <f>SUM(I55:I69)</f>
        <v>127974.87</v>
      </c>
      <c r="J54" s="41">
        <f t="shared" si="14"/>
        <v>100547.65</v>
      </c>
      <c r="K54" s="41">
        <f>SUM(K55:K68)</f>
        <v>176831.84</v>
      </c>
      <c r="L54" s="46">
        <f>SUM(B54:K54)</f>
        <v>1692550.7699999998</v>
      </c>
      <c r="M54" s="40"/>
    </row>
    <row r="55" spans="1:13" ht="18.75" customHeight="1">
      <c r="A55" s="47" t="s">
        <v>51</v>
      </c>
      <c r="B55" s="48">
        <v>95176.33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95176.33</v>
      </c>
      <c r="M55" s="40"/>
    </row>
    <row r="56" spans="1:12" ht="18.75" customHeight="1">
      <c r="A56" s="47" t="s">
        <v>61</v>
      </c>
      <c r="B56" s="17">
        <v>0</v>
      </c>
      <c r="C56" s="48">
        <v>75613.12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75613.12</v>
      </c>
    </row>
    <row r="57" spans="1:12" ht="18.75" customHeight="1">
      <c r="A57" s="47" t="s">
        <v>62</v>
      </c>
      <c r="B57" s="17">
        <v>0</v>
      </c>
      <c r="C57" s="48">
        <v>11059.42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11059.42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309404.61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309404.61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283198.71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283198.71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302626.86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302626.86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130393.98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130393.98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79723.38</v>
      </c>
      <c r="I62" s="17">
        <v>0</v>
      </c>
      <c r="J62" s="17">
        <v>0</v>
      </c>
      <c r="K62" s="17">
        <v>0</v>
      </c>
      <c r="L62" s="46">
        <f t="shared" si="15"/>
        <v>79723.38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100547.65</v>
      </c>
      <c r="K64" s="17">
        <v>0</v>
      </c>
      <c r="L64" s="46">
        <f t="shared" si="15"/>
        <v>100547.65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74888.28</v>
      </c>
      <c r="L65" s="46">
        <f t="shared" si="15"/>
        <v>74888.28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101943.56</v>
      </c>
      <c r="L66" s="46">
        <f t="shared" si="15"/>
        <v>101943.56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127974.87</v>
      </c>
      <c r="J69" s="53">
        <v>0</v>
      </c>
      <c r="K69" s="53">
        <v>0</v>
      </c>
      <c r="L69" s="51">
        <f>SUM(B69:K69)</f>
        <v>127974.87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2021-07-29T19:03:01Z</dcterms:modified>
  <cp:category/>
  <cp:version/>
  <cp:contentType/>
  <cp:contentStatus/>
</cp:coreProperties>
</file>