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<sst xmlns="http://schemas.openxmlformats.org/spreadsheetml/2006/main" count="79" uniqueCount="78">
  <si>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</si>
  <si>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</si>
  <si>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</si>
  <si>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</si>
  <si>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</si>
  <si>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</si>
  <si>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</si>
  <si>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</si>
  <si>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</si>
  <si>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</si>
  <si>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</si>
  <si>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</si>
  <si>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</si>
  <si>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</si>
  <si>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</si>
  <si>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</si>
  <si>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</si>
  <si>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</si>
  <si>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</si>
  <si>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</si>
  <si>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</si>
  <si>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</si>
  <si>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</si>
  <si>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</si>
  <si>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</si>
  <si>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</si>
  <si>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</si>
  <si>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</si>
  <si>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</si>
  <si>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</si>
  <si>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</si>
  <si>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</si>
  <si>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</si>
  <si>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</si>
  <si>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</si>
  <si>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</si>
  <si>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</si>
  <si>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</si>
  <si>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</si>
  <si>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</si>
  <si>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</si>
  <si>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</si>
  <si>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</si>
  <si>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</si>
  <si>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</si>
  <si>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</si>
  <si>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</si>
  <si>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</si>
  <si>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</si>
  <si>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</si>
  <si>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</si>
  <si>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</si>
  <si>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</si>
  <si>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</si>
  <si>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</si>
  <si>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</si>
  <si>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</si>
  <si>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</si>
  <si>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</si>
  <si>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</si>
  <si>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</si>
  <si>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</si>
  <si>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</si>
  <si>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</si>
  <si>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</si>
  <si>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</si>
  <si>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</si>
  <si>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</si>
  <si>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</si>
  <si>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</si>
  <si>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</si>
  <si>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</si>
  <si>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</si>
  <si>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</si>
  <si>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</si>
  <si>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</si>
  <si>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24/07/21 - VENCIMENTO 30/07/21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</si>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</sst>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35596</v>
      </c>
      <c r="C7" s="10">
        <f>C8+C11</f>
        <v>47115</v>
      </c>
      <c r="D7" s="10">
        <f aca="true" t="shared" si="0" ref="D7:K7">D8+D11</f>
        <v>135643</v>
      </c>
      <c r="E7" s="10">
        <f t="shared" si="0"/>
        <v>128387</v>
      </c>
      <c r="F7" s="10">
        <f t="shared" si="0"/>
        <v>131491</v>
      </c>
      <c r="G7" s="10">
        <f t="shared" si="0"/>
        <v>56280</v>
      </c>
      <c r="H7" s="10">
        <f t="shared" si="0"/>
        <v>26110</v>
      </c>
      <c r="I7" s="10">
        <f t="shared" si="0"/>
        <v>56673</v>
      </c>
      <c r="J7" s="10">
        <f t="shared" si="0"/>
        <v>34027</v>
      </c>
      <c r="K7" s="10">
        <f t="shared" si="0"/>
        <v>97665</v>
      </c>
      <c r="L7" s="10">
        <f>SUM(B7:K7)</f>
        <v>748987</v>
      </c>
      <c r="M7" s="11"/>
    </row>
    <row r="8" spans="1:13" ht="17.25" customHeight="1">
      <c r="A8" s="12" t="s">
        <v>18</v>
      </c>
      <c r="B8" s="13">
        <f>B9+B10</f>
        <v>4215</v>
      </c>
      <c r="C8" s="13">
        <f aca="true" t="shared" si="1" ref="C8:K8">C9+C10</f>
        <v>4763</v>
      </c>
      <c r="D8" s="13">
        <f t="shared" si="1"/>
        <v>14763</v>
      </c>
      <c r="E8" s="13">
        <f t="shared" si="1"/>
        <v>12910</v>
      </c>
      <c r="F8" s="13">
        <f t="shared" si="1"/>
        <v>12911</v>
      </c>
      <c r="G8" s="13">
        <f t="shared" si="1"/>
        <v>5994</v>
      </c>
      <c r="H8" s="13">
        <f t="shared" si="1"/>
        <v>2430</v>
      </c>
      <c r="I8" s="13">
        <f t="shared" si="1"/>
        <v>4111</v>
      </c>
      <c r="J8" s="13">
        <f t="shared" si="1"/>
        <v>2659</v>
      </c>
      <c r="K8" s="13">
        <f t="shared" si="1"/>
        <v>7982</v>
      </c>
      <c r="L8" s="13">
        <f>SUM(B8:K8)</f>
        <v>72738</v>
      </c>
      <c r="M8"/>
    </row>
    <row r="9" spans="1:13" ht="17.25" customHeight="1">
      <c r="A9" s="14" t="s">
        <v>19</v>
      </c>
      <c r="B9" s="15">
        <v>4215</v>
      </c>
      <c r="C9" s="15">
        <v>4763</v>
      </c>
      <c r="D9" s="15">
        <v>14763</v>
      </c>
      <c r="E9" s="15">
        <v>12910</v>
      </c>
      <c r="F9" s="15">
        <v>12911</v>
      </c>
      <c r="G9" s="15">
        <v>5994</v>
      </c>
      <c r="H9" s="15">
        <v>2428</v>
      </c>
      <c r="I9" s="15">
        <v>4111</v>
      </c>
      <c r="J9" s="15">
        <v>2659</v>
      </c>
      <c r="K9" s="15">
        <v>7982</v>
      </c>
      <c r="L9" s="13">
        <f>SUM(B9:K9)</f>
        <v>72736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2</v>
      </c>
      <c r="I10" s="15">
        <v>0</v>
      </c>
      <c r="J10" s="15">
        <v>0</v>
      </c>
      <c r="K10" s="15">
        <v>0</v>
      </c>
      <c r="L10" s="13">
        <f>SUM(B10:K10)</f>
        <v>2</v>
      </c>
      <c r="M10"/>
    </row>
    <row r="11" spans="1:13" ht="17.25" customHeight="1">
      <c r="A11" s="12" t="s">
        <v>21</v>
      </c>
      <c r="B11" s="15">
        <v>31381</v>
      </c>
      <c r="C11" s="15">
        <v>42352</v>
      </c>
      <c r="D11" s="15">
        <v>120880</v>
      </c>
      <c r="E11" s="15">
        <v>115477</v>
      </c>
      <c r="F11" s="15">
        <v>118580</v>
      </c>
      <c r="G11" s="15">
        <v>50286</v>
      </c>
      <c r="H11" s="15">
        <v>23680</v>
      </c>
      <c r="I11" s="15">
        <v>52562</v>
      </c>
      <c r="J11" s="15">
        <v>31368</v>
      </c>
      <c r="K11" s="15">
        <v>89683</v>
      </c>
      <c r="L11" s="13">
        <f>SUM(B11:K11)</f>
        <v>676249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5.8081</v>
      </c>
      <c r="C13" s="20">
        <v>3.0613</v>
      </c>
      <c r="D13" s="20">
        <v>3.6458</v>
      </c>
      <c r="E13" s="20">
        <v>3.687</v>
      </c>
      <c r="F13" s="20">
        <v>3.2638</v>
      </c>
      <c r="G13" s="20">
        <v>3.5865</v>
      </c>
      <c r="H13" s="20">
        <v>3.9516</v>
      </c>
      <c r="I13" s="20">
        <v>3.2821</v>
      </c>
      <c r="J13" s="20">
        <v>3.5339</v>
      </c>
      <c r="K13" s="20">
        <v>2.8853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1.232127378924149</v>
      </c>
      <c r="C15" s="22">
        <v>1.397260433231852</v>
      </c>
      <c r="D15" s="22">
        <v>1.390203594762769</v>
      </c>
      <c r="E15" s="22">
        <v>1.250292608071467</v>
      </c>
      <c r="F15" s="22">
        <v>1.428576752929842</v>
      </c>
      <c r="G15" s="22">
        <v>1.364910692016416</v>
      </c>
      <c r="H15" s="22">
        <v>1.436553340218882</v>
      </c>
      <c r="I15" s="22">
        <v>1.259091756241776</v>
      </c>
      <c r="J15" s="22">
        <v>1.632374292293024</v>
      </c>
      <c r="K15" s="22">
        <v>1.205368928527674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256484.99000000002</v>
      </c>
      <c r="C17" s="25">
        <f aca="true" t="shared" si="2" ref="C17:K17">C18+C19+C20+C21+C22+C23+C24</f>
        <v>206050.37</v>
      </c>
      <c r="D17" s="25">
        <f t="shared" si="2"/>
        <v>711736.2000000001</v>
      </c>
      <c r="E17" s="25">
        <f t="shared" si="2"/>
        <v>604931.44</v>
      </c>
      <c r="F17" s="25">
        <f t="shared" si="2"/>
        <v>632625.1799999999</v>
      </c>
      <c r="G17" s="25">
        <f t="shared" si="2"/>
        <v>285539.25000000006</v>
      </c>
      <c r="H17" s="25">
        <f t="shared" si="2"/>
        <v>155583.63999999998</v>
      </c>
      <c r="I17" s="25">
        <f t="shared" si="2"/>
        <v>238066.42</v>
      </c>
      <c r="J17" s="25">
        <f t="shared" si="2"/>
        <v>204431.66</v>
      </c>
      <c r="K17" s="25">
        <f t="shared" si="2"/>
        <v>350861.84</v>
      </c>
      <c r="L17" s="25">
        <f>L18+L19+L20+L21+L22+L23+L24</f>
        <v>3646310.99</v>
      </c>
      <c r="M17"/>
    </row>
    <row r="18" spans="1:13" ht="17.25" customHeight="1">
      <c r="A18" s="26" t="s">
        <v>24</v>
      </c>
      <c r="B18" s="33">
        <f aca="true" t="shared" si="3" ref="B18:K18">ROUND(B13*B7,2)</f>
        <v>206745.13</v>
      </c>
      <c r="C18" s="33">
        <f t="shared" si="3"/>
        <v>144233.15</v>
      </c>
      <c r="D18" s="33">
        <f t="shared" si="3"/>
        <v>494527.25</v>
      </c>
      <c r="E18" s="33">
        <f t="shared" si="3"/>
        <v>473362.87</v>
      </c>
      <c r="F18" s="33">
        <f t="shared" si="3"/>
        <v>429160.33</v>
      </c>
      <c r="G18" s="33">
        <f t="shared" si="3"/>
        <v>201848.22</v>
      </c>
      <c r="H18" s="33">
        <f t="shared" si="3"/>
        <v>103176.28</v>
      </c>
      <c r="I18" s="33">
        <f t="shared" si="3"/>
        <v>186006.45</v>
      </c>
      <c r="J18" s="33">
        <f t="shared" si="3"/>
        <v>120248.02</v>
      </c>
      <c r="K18" s="33">
        <f t="shared" si="3"/>
        <v>281792.82</v>
      </c>
      <c r="L18" s="33">
        <f aca="true" t="shared" si="4" ref="L18:L24">SUM(B18:K18)</f>
        <v>2641100.52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47991.21</v>
      </c>
      <c r="C19" s="33">
        <f t="shared" si="5"/>
        <v>57298.12</v>
      </c>
      <c r="D19" s="33">
        <f t="shared" si="5"/>
        <v>192966.31</v>
      </c>
      <c r="E19" s="33">
        <f t="shared" si="5"/>
        <v>118479.23</v>
      </c>
      <c r="F19" s="33">
        <f t="shared" si="5"/>
        <v>183928.14</v>
      </c>
      <c r="G19" s="33">
        <f t="shared" si="5"/>
        <v>73656.57</v>
      </c>
      <c r="H19" s="33">
        <f t="shared" si="5"/>
        <v>45041.95</v>
      </c>
      <c r="I19" s="33">
        <f t="shared" si="5"/>
        <v>48192.74</v>
      </c>
      <c r="J19" s="33">
        <f t="shared" si="5"/>
        <v>76041.76</v>
      </c>
      <c r="K19" s="33">
        <f t="shared" si="5"/>
        <v>57871.49</v>
      </c>
      <c r="L19" s="33">
        <f t="shared" si="4"/>
        <v>901467.52</v>
      </c>
      <c r="M19"/>
    </row>
    <row r="20" spans="1:13" ht="17.25" customHeight="1">
      <c r="A20" s="27" t="s">
        <v>26</v>
      </c>
      <c r="B20" s="33">
        <v>407.42</v>
      </c>
      <c r="C20" s="33">
        <v>3177.87</v>
      </c>
      <c r="D20" s="33">
        <v>21560.18</v>
      </c>
      <c r="E20" s="33">
        <v>15115.26</v>
      </c>
      <c r="F20" s="33">
        <v>18195.48</v>
      </c>
      <c r="G20" s="33">
        <v>10152.56</v>
      </c>
      <c r="H20" s="33">
        <v>6024.18</v>
      </c>
      <c r="I20" s="33">
        <v>2526</v>
      </c>
      <c r="J20" s="33">
        <v>5459.42</v>
      </c>
      <c r="K20" s="33">
        <v>8515.07</v>
      </c>
      <c r="L20" s="33">
        <f t="shared" si="4"/>
        <v>91133.44</v>
      </c>
      <c r="M20"/>
    </row>
    <row r="21" spans="1:13" ht="17.25" customHeight="1">
      <c r="A21" s="27" t="s">
        <v>27</v>
      </c>
      <c r="B21" s="33">
        <v>1341.23</v>
      </c>
      <c r="C21" s="29">
        <v>1341.23</v>
      </c>
      <c r="D21" s="29">
        <v>2682.46</v>
      </c>
      <c r="E21" s="29">
        <v>2682.46</v>
      </c>
      <c r="F21" s="33">
        <v>1341.23</v>
      </c>
      <c r="G21" s="29">
        <v>0</v>
      </c>
      <c r="H21" s="33">
        <v>1341.23</v>
      </c>
      <c r="I21" s="29">
        <v>1341.23</v>
      </c>
      <c r="J21" s="29">
        <v>2682.46</v>
      </c>
      <c r="K21" s="29">
        <v>2682.46</v>
      </c>
      <c r="L21" s="33">
        <f t="shared" si="4"/>
        <v>17435.989999999998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-4329.03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-4329.03</v>
      </c>
      <c r="M22"/>
    </row>
    <row r="23" spans="1:13" ht="17.25" customHeight="1">
      <c r="A23" s="27" t="s">
        <v>73</v>
      </c>
      <c r="B23" s="33">
        <v>0</v>
      </c>
      <c r="C23" s="33">
        <v>0</v>
      </c>
      <c r="D23" s="33">
        <v>0</v>
      </c>
      <c r="E23" s="33">
        <v>-379.35</v>
      </c>
      <c r="F23" s="33">
        <v>0</v>
      </c>
      <c r="G23" s="33">
        <v>-118.1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-497.45000000000005</v>
      </c>
      <c r="M23"/>
    </row>
    <row r="24" spans="1:13" ht="17.25" customHeight="1">
      <c r="A24" s="27" t="s">
        <v>74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-38541.4</v>
      </c>
      <c r="C27" s="33">
        <f t="shared" si="6"/>
        <v>-20957.2</v>
      </c>
      <c r="D27" s="33">
        <f t="shared" si="6"/>
        <v>-64957.2</v>
      </c>
      <c r="E27" s="33">
        <f t="shared" si="6"/>
        <v>-61364.55</v>
      </c>
      <c r="F27" s="33">
        <f t="shared" si="6"/>
        <v>-56808.4</v>
      </c>
      <c r="G27" s="33">
        <f t="shared" si="6"/>
        <v>-26373.6</v>
      </c>
      <c r="H27" s="33">
        <f t="shared" si="6"/>
        <v>-18521.16</v>
      </c>
      <c r="I27" s="33">
        <f t="shared" si="6"/>
        <v>-18088.4</v>
      </c>
      <c r="J27" s="33">
        <f t="shared" si="6"/>
        <v>-11699.6</v>
      </c>
      <c r="K27" s="33">
        <f t="shared" si="6"/>
        <v>-35120.8</v>
      </c>
      <c r="L27" s="33">
        <f aca="true" t="shared" si="7" ref="L27:L33">SUM(B27:K27)</f>
        <v>-352432.30999999994</v>
      </c>
      <c r="M27"/>
    </row>
    <row r="28" spans="1:13" ht="18.75" customHeight="1">
      <c r="A28" s="27" t="s">
        <v>30</v>
      </c>
      <c r="B28" s="33">
        <f>B29+B30+B31+B32</f>
        <v>-18546</v>
      </c>
      <c r="C28" s="33">
        <f aca="true" t="shared" si="8" ref="C28:K28">C29+C30+C31+C32</f>
        <v>-20957.2</v>
      </c>
      <c r="D28" s="33">
        <f t="shared" si="8"/>
        <v>-64957.2</v>
      </c>
      <c r="E28" s="33">
        <f t="shared" si="8"/>
        <v>-56804</v>
      </c>
      <c r="F28" s="33">
        <f t="shared" si="8"/>
        <v>-56808.4</v>
      </c>
      <c r="G28" s="33">
        <f t="shared" si="8"/>
        <v>-26373.6</v>
      </c>
      <c r="H28" s="33">
        <f t="shared" si="8"/>
        <v>-10683.2</v>
      </c>
      <c r="I28" s="33">
        <f t="shared" si="8"/>
        <v>-18088.4</v>
      </c>
      <c r="J28" s="33">
        <f t="shared" si="8"/>
        <v>-11699.6</v>
      </c>
      <c r="K28" s="33">
        <f t="shared" si="8"/>
        <v>-35120.8</v>
      </c>
      <c r="L28" s="33">
        <f t="shared" si="7"/>
        <v>-320038.39999999997</v>
      </c>
      <c r="M28"/>
    </row>
    <row r="29" spans="1:13" s="36" customFormat="1" ht="18.75" customHeight="1">
      <c r="A29" s="34" t="s">
        <v>58</v>
      </c>
      <c r="B29" s="33">
        <f>-ROUND((B9)*$E$3,2)</f>
        <v>-18546</v>
      </c>
      <c r="C29" s="33">
        <f aca="true" t="shared" si="9" ref="C29:K29">-ROUND((C9)*$E$3,2)</f>
        <v>-20957.2</v>
      </c>
      <c r="D29" s="33">
        <f t="shared" si="9"/>
        <v>-64957.2</v>
      </c>
      <c r="E29" s="33">
        <f t="shared" si="9"/>
        <v>-56804</v>
      </c>
      <c r="F29" s="33">
        <f t="shared" si="9"/>
        <v>-56808.4</v>
      </c>
      <c r="G29" s="33">
        <f t="shared" si="9"/>
        <v>-26373.6</v>
      </c>
      <c r="H29" s="33">
        <f t="shared" si="9"/>
        <v>-10683.2</v>
      </c>
      <c r="I29" s="33">
        <f t="shared" si="9"/>
        <v>-18088.4</v>
      </c>
      <c r="J29" s="33">
        <f t="shared" si="9"/>
        <v>-11699.6</v>
      </c>
      <c r="K29" s="33">
        <f t="shared" si="9"/>
        <v>-35120.8</v>
      </c>
      <c r="L29" s="33">
        <f t="shared" si="7"/>
        <v>-320038.39999999997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0</v>
      </c>
      <c r="J31" s="17">
        <v>0</v>
      </c>
      <c r="K31" s="17">
        <v>0</v>
      </c>
      <c r="L31" s="33">
        <f t="shared" si="7"/>
        <v>0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0</v>
      </c>
      <c r="J32" s="17">
        <v>0</v>
      </c>
      <c r="K32" s="17">
        <v>0</v>
      </c>
      <c r="L32" s="33">
        <f t="shared" si="7"/>
        <v>0</v>
      </c>
      <c r="M32"/>
    </row>
    <row r="33" spans="1:13" s="36" customFormat="1" ht="18.75" customHeight="1">
      <c r="A33" s="27" t="s">
        <v>34</v>
      </c>
      <c r="B33" s="38">
        <f>SUM(B34:B45)</f>
        <v>-19995.4</v>
      </c>
      <c r="C33" s="38">
        <f aca="true" t="shared" si="10" ref="C33:K33">SUM(C34:C45)</f>
        <v>0</v>
      </c>
      <c r="D33" s="38">
        <f t="shared" si="10"/>
        <v>0</v>
      </c>
      <c r="E33" s="38">
        <f t="shared" si="10"/>
        <v>-4560.55</v>
      </c>
      <c r="F33" s="38">
        <f t="shared" si="10"/>
        <v>0</v>
      </c>
      <c r="G33" s="38">
        <f t="shared" si="10"/>
        <v>0</v>
      </c>
      <c r="H33" s="38">
        <f t="shared" si="10"/>
        <v>-7837.96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-32393.91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-19995.4</v>
      </c>
      <c r="C35" s="17">
        <v>0</v>
      </c>
      <c r="D35" s="17">
        <v>0</v>
      </c>
      <c r="E35" s="33">
        <v>-4560.55</v>
      </c>
      <c r="F35" s="28">
        <v>0</v>
      </c>
      <c r="G35" s="28">
        <v>0</v>
      </c>
      <c r="H35" s="33">
        <v>-7837.96</v>
      </c>
      <c r="I35" s="17">
        <v>0</v>
      </c>
      <c r="J35" s="28">
        <v>0</v>
      </c>
      <c r="K35" s="17">
        <v>0</v>
      </c>
      <c r="L35" s="33">
        <f>SUM(B35:K35)</f>
        <v>-32393.91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217943.59000000003</v>
      </c>
      <c r="C48" s="41">
        <f aca="true" t="shared" si="12" ref="C48:K48">IF(C17+C27+C40+C49&lt;0,0,C17+C27+C49)</f>
        <v>185093.16999999998</v>
      </c>
      <c r="D48" s="41">
        <f t="shared" si="12"/>
        <v>646779.0000000001</v>
      </c>
      <c r="E48" s="41">
        <f t="shared" si="12"/>
        <v>543566.8899999999</v>
      </c>
      <c r="F48" s="41">
        <f t="shared" si="12"/>
        <v>575816.7799999999</v>
      </c>
      <c r="G48" s="41">
        <f t="shared" si="12"/>
        <v>259165.65000000005</v>
      </c>
      <c r="H48" s="41">
        <f t="shared" si="12"/>
        <v>137062.47999999998</v>
      </c>
      <c r="I48" s="41">
        <f t="shared" si="12"/>
        <v>219978.02000000002</v>
      </c>
      <c r="J48" s="41">
        <f t="shared" si="12"/>
        <v>192732.06</v>
      </c>
      <c r="K48" s="41">
        <f t="shared" si="12"/>
        <v>315741.04000000004</v>
      </c>
      <c r="L48" s="42">
        <f>SUM(B48:K48)</f>
        <v>3293878.68</v>
      </c>
      <c r="M48" s="55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217943.58</v>
      </c>
      <c r="C54" s="41">
        <f aca="true" t="shared" si="14" ref="C54:J54">SUM(C55:C66)</f>
        <v>185093.18</v>
      </c>
      <c r="D54" s="41">
        <f t="shared" si="14"/>
        <v>646779</v>
      </c>
      <c r="E54" s="41">
        <f t="shared" si="14"/>
        <v>543566.88</v>
      </c>
      <c r="F54" s="41">
        <f t="shared" si="14"/>
        <v>575816.77</v>
      </c>
      <c r="G54" s="41">
        <f t="shared" si="14"/>
        <v>259165.65</v>
      </c>
      <c r="H54" s="41">
        <f t="shared" si="14"/>
        <v>137062.48</v>
      </c>
      <c r="I54" s="41">
        <f>SUM(I55:I69)</f>
        <v>219978.02</v>
      </c>
      <c r="J54" s="41">
        <f t="shared" si="14"/>
        <v>192732.06</v>
      </c>
      <c r="K54" s="41">
        <f>SUM(K55:K68)</f>
        <v>315741.04000000004</v>
      </c>
      <c r="L54" s="46">
        <f>SUM(B54:K54)</f>
        <v>3293878.66</v>
      </c>
      <c r="M54" s="40"/>
    </row>
    <row r="55" spans="1:13" ht="18.75" customHeight="1">
      <c r="A55" s="47" t="s">
        <v>51</v>
      </c>
      <c r="B55" s="48">
        <v>217943.58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217943.58</v>
      </c>
      <c r="M55" s="40"/>
    </row>
    <row r="56" spans="1:12" ht="18.75" customHeight="1">
      <c r="A56" s="47" t="s">
        <v>61</v>
      </c>
      <c r="B56" s="17">
        <v>0</v>
      </c>
      <c r="C56" s="48">
        <v>161641.87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161641.87</v>
      </c>
    </row>
    <row r="57" spans="1:12" ht="18.75" customHeight="1">
      <c r="A57" s="47" t="s">
        <v>62</v>
      </c>
      <c r="B57" s="17">
        <v>0</v>
      </c>
      <c r="C57" s="48">
        <v>23451.31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23451.31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646779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646779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543566.88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543566.88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575816.77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575816.77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259165.65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259165.65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137062.48</v>
      </c>
      <c r="I62" s="17">
        <v>0</v>
      </c>
      <c r="J62" s="17">
        <v>0</v>
      </c>
      <c r="K62" s="17">
        <v>0</v>
      </c>
      <c r="L62" s="46">
        <f t="shared" si="15"/>
        <v>137062.48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192732.06</v>
      </c>
      <c r="K64" s="17">
        <v>0</v>
      </c>
      <c r="L64" s="46">
        <f t="shared" si="15"/>
        <v>192732.06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159891.26</v>
      </c>
      <c r="L65" s="46">
        <f t="shared" si="15"/>
        <v>159891.26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155849.78</v>
      </c>
      <c r="L66" s="46">
        <f t="shared" si="15"/>
        <v>155849.78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1">
        <v>219978.02</v>
      </c>
      <c r="J69" s="53">
        <v>0</v>
      </c>
      <c r="K69" s="53">
        <v>0</v>
      </c>
      <c r="L69" s="51">
        <f>SUM(B69:K69)</f>
        <v>219978.02</v>
      </c>
    </row>
    <row r="70" spans="1:12" ht="18" customHeight="1">
      <c r="A70" s="52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2"/>
      <c r="I71"/>
      <c r="K71"/>
    </row>
    <row r="72" spans="1:11" ht="14.25">
      <c r="A72" s="54"/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2021-07-29T19:01:10Z</dcterms:modified>
  <cp:category/>
  <cp:version/>
  <cp:contentType/>
  <cp:contentStatus/>
</cp:coreProperties>
</file>