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<sst xmlns="http://schemas.openxmlformats.org/spreadsheetml/2006/main" count="79" uniqueCount="78">
  <si>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</si>
  <si>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</si>
  <si>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</si>
  <si>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</si>
  <si>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</si>
  <si>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</si>
  <si>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</si>
  <si>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</si>
  <si>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</si>
  <si>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</si>
  <si>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</si>
  <si>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</si>
  <si>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</si>
  <si>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</si>
  <si>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</si>
  <si>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</si>
  <si>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</si>
  <si>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</si>
  <si>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</si>
  <si>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</si>
  <si>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</si>
  <si>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</si>
  <si>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</si>
  <si>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</si>
  <si>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</si>
  <si>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</si>
  <si>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</si>
  <si>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</si>
  <si>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</si>
  <si>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</si>
  <si>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</si>
  <si>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</si>
  <si>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</si>
  <si>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</si>
  <si>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</si>
  <si>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</si>
  <si>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</si>
  <si>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</si>
  <si>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</si>
  <si>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</si>
  <si>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</si>
  <si>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</si>
  <si>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</si>
  <si>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</si>
  <si>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</si>
  <si>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</si>
  <si>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</si>
  <si>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</si>
  <si>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</si>
  <si>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</si>
  <si>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</si>
  <si>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</si>
  <si>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</si>
  <si>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</si>
  <si>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</si>
  <si>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</si>
  <si>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</si>
  <si>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</si>
  <si>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</si>
  <si>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</si>
  <si>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</si>
  <si>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</si>
  <si>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</si>
  <si>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</si>
  <si>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</si>
  <si>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</si>
  <si>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</si>
  <si>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</si>
  <si>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</si>
  <si>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</si>
  <si>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</si>
  <si>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</si>
  <si>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</si>
  <si>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</si>
  <si>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</si>
  <si>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</si>
  <si>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21/07/21 - VENCIMENTO 28/07/21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</si>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</sst>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63908</v>
      </c>
      <c r="C7" s="10">
        <f>C8+C11</f>
        <v>78634</v>
      </c>
      <c r="D7" s="10">
        <f aca="true" t="shared" si="0" ref="D7:K7">D8+D11</f>
        <v>222867</v>
      </c>
      <c r="E7" s="10">
        <f t="shared" si="0"/>
        <v>195253</v>
      </c>
      <c r="F7" s="10">
        <f t="shared" si="0"/>
        <v>207666</v>
      </c>
      <c r="G7" s="10">
        <f t="shared" si="0"/>
        <v>102740</v>
      </c>
      <c r="H7" s="10">
        <f t="shared" si="0"/>
        <v>52089</v>
      </c>
      <c r="I7" s="10">
        <f t="shared" si="0"/>
        <v>96119</v>
      </c>
      <c r="J7" s="10">
        <f t="shared" si="0"/>
        <v>78629</v>
      </c>
      <c r="K7" s="10">
        <f t="shared" si="0"/>
        <v>157876</v>
      </c>
      <c r="L7" s="10">
        <f>SUM(B7:K7)</f>
        <v>1255781</v>
      </c>
      <c r="M7" s="11"/>
    </row>
    <row r="8" spans="1:13" ht="17.25" customHeight="1">
      <c r="A8" s="12" t="s">
        <v>18</v>
      </c>
      <c r="B8" s="13">
        <f>B9+B10</f>
        <v>5842</v>
      </c>
      <c r="C8" s="13">
        <f aca="true" t="shared" si="1" ref="C8:K8">C9+C10</f>
        <v>6484</v>
      </c>
      <c r="D8" s="13">
        <f t="shared" si="1"/>
        <v>19676</v>
      </c>
      <c r="E8" s="13">
        <f t="shared" si="1"/>
        <v>15484</v>
      </c>
      <c r="F8" s="13">
        <f t="shared" si="1"/>
        <v>16405</v>
      </c>
      <c r="G8" s="13">
        <f t="shared" si="1"/>
        <v>9056</v>
      </c>
      <c r="H8" s="13">
        <f t="shared" si="1"/>
        <v>4129</v>
      </c>
      <c r="I8" s="13">
        <f t="shared" si="1"/>
        <v>5863</v>
      </c>
      <c r="J8" s="13">
        <f t="shared" si="1"/>
        <v>5485</v>
      </c>
      <c r="K8" s="13">
        <f t="shared" si="1"/>
        <v>11270</v>
      </c>
      <c r="L8" s="13">
        <f>SUM(B8:K8)</f>
        <v>99694</v>
      </c>
      <c r="M8"/>
    </row>
    <row r="9" spans="1:13" ht="17.25" customHeight="1">
      <c r="A9" s="14" t="s">
        <v>19</v>
      </c>
      <c r="B9" s="15">
        <v>5841</v>
      </c>
      <c r="C9" s="15">
        <v>6484</v>
      </c>
      <c r="D9" s="15">
        <v>19676</v>
      </c>
      <c r="E9" s="15">
        <v>15484</v>
      </c>
      <c r="F9" s="15">
        <v>16405</v>
      </c>
      <c r="G9" s="15">
        <v>9056</v>
      </c>
      <c r="H9" s="15">
        <v>4120</v>
      </c>
      <c r="I9" s="15">
        <v>5863</v>
      </c>
      <c r="J9" s="15">
        <v>5485</v>
      </c>
      <c r="K9" s="15">
        <v>11270</v>
      </c>
      <c r="L9" s="13">
        <f>SUM(B9:K9)</f>
        <v>99684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58066</v>
      </c>
      <c r="C11" s="15">
        <v>72150</v>
      </c>
      <c r="D11" s="15">
        <v>203191</v>
      </c>
      <c r="E11" s="15">
        <v>179769</v>
      </c>
      <c r="F11" s="15">
        <v>191261</v>
      </c>
      <c r="G11" s="15">
        <v>93684</v>
      </c>
      <c r="H11" s="15">
        <v>47960</v>
      </c>
      <c r="I11" s="15">
        <v>90256</v>
      </c>
      <c r="J11" s="15">
        <v>73144</v>
      </c>
      <c r="K11" s="15">
        <v>146606</v>
      </c>
      <c r="L11" s="13">
        <f>SUM(B11:K11)</f>
        <v>1156087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1.17198953639723</v>
      </c>
      <c r="C15" s="22">
        <v>1.410256194804589</v>
      </c>
      <c r="D15" s="22">
        <v>1.364928429282011</v>
      </c>
      <c r="E15" s="22">
        <v>1.22432898171745</v>
      </c>
      <c r="F15" s="22">
        <v>1.417329955956406</v>
      </c>
      <c r="G15" s="22">
        <v>1.431765493753888</v>
      </c>
      <c r="H15" s="22">
        <v>1.457179112118403</v>
      </c>
      <c r="I15" s="22">
        <v>1.292043881325089</v>
      </c>
      <c r="J15" s="22">
        <v>1.627347833787004</v>
      </c>
      <c r="K15" s="22">
        <v>1.239079651906561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438030.73</v>
      </c>
      <c r="C17" s="25">
        <f aca="true" t="shared" si="2" ref="C17:K17">C18+C19+C20+C21+C22+C23+C24</f>
        <v>346117.74</v>
      </c>
      <c r="D17" s="25">
        <f t="shared" si="2"/>
        <v>1137234.77</v>
      </c>
      <c r="E17" s="25">
        <f t="shared" si="2"/>
        <v>897316.1299999999</v>
      </c>
      <c r="F17" s="25">
        <f t="shared" si="2"/>
        <v>988028.36</v>
      </c>
      <c r="G17" s="25">
        <f t="shared" si="2"/>
        <v>545638.0700000001</v>
      </c>
      <c r="H17" s="25">
        <f t="shared" si="2"/>
        <v>312631.24000000005</v>
      </c>
      <c r="I17" s="25">
        <f t="shared" si="2"/>
        <v>413548.96</v>
      </c>
      <c r="J17" s="25">
        <f t="shared" si="2"/>
        <v>464728.30000000005</v>
      </c>
      <c r="K17" s="25">
        <f t="shared" si="2"/>
        <v>580120.69</v>
      </c>
      <c r="L17" s="25">
        <f>L18+L19+L20+L21+L22+L23+L24</f>
        <v>6123394.989999999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371184.05</v>
      </c>
      <c r="C18" s="33">
        <f t="shared" si="3"/>
        <v>240722.26</v>
      </c>
      <c r="D18" s="33">
        <f t="shared" si="3"/>
        <v>812528.51</v>
      </c>
      <c r="E18" s="33">
        <f t="shared" si="3"/>
        <v>719897.81</v>
      </c>
      <c r="F18" s="33">
        <f t="shared" si="3"/>
        <v>677780.29</v>
      </c>
      <c r="G18" s="33">
        <f t="shared" si="3"/>
        <v>368477.01</v>
      </c>
      <c r="H18" s="33">
        <f t="shared" si="3"/>
        <v>205834.89</v>
      </c>
      <c r="I18" s="33">
        <f t="shared" si="3"/>
        <v>315472.17</v>
      </c>
      <c r="J18" s="33">
        <f t="shared" si="3"/>
        <v>277867.02</v>
      </c>
      <c r="K18" s="33">
        <f t="shared" si="3"/>
        <v>455519.62</v>
      </c>
      <c r="L18" s="33">
        <f aca="true" t="shared" si="4" ref="L18:L24">SUM(B18:K18)</f>
        <v>4445283.63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63839.77</v>
      </c>
      <c r="C19" s="33">
        <f t="shared" si="5"/>
        <v>98757.8</v>
      </c>
      <c r="D19" s="33">
        <f t="shared" si="5"/>
        <v>296514.75</v>
      </c>
      <c r="E19" s="33">
        <f t="shared" si="5"/>
        <v>161493.94</v>
      </c>
      <c r="F19" s="33">
        <f t="shared" si="5"/>
        <v>282858.02</v>
      </c>
      <c r="G19" s="33">
        <f t="shared" si="5"/>
        <v>159095.66</v>
      </c>
      <c r="H19" s="33">
        <f t="shared" si="5"/>
        <v>94103.41</v>
      </c>
      <c r="I19" s="33">
        <f t="shared" si="5"/>
        <v>92131.72</v>
      </c>
      <c r="J19" s="33">
        <f t="shared" si="5"/>
        <v>174319.27</v>
      </c>
      <c r="K19" s="33">
        <f t="shared" si="5"/>
        <v>108905.47</v>
      </c>
      <c r="L19" s="33">
        <f t="shared" si="4"/>
        <v>1532019.8099999998</v>
      </c>
      <c r="M19"/>
    </row>
    <row r="20" spans="1:13" ht="17.25" customHeight="1">
      <c r="A20" s="27" t="s">
        <v>26</v>
      </c>
      <c r="B20" s="33">
        <v>1665.68</v>
      </c>
      <c r="C20" s="33">
        <v>5296.45</v>
      </c>
      <c r="D20" s="33">
        <v>25509.05</v>
      </c>
      <c r="E20" s="33">
        <v>18456.1</v>
      </c>
      <c r="F20" s="33">
        <v>26048.82</v>
      </c>
      <c r="G20" s="33">
        <v>18065.4</v>
      </c>
      <c r="H20" s="33">
        <v>11351.71</v>
      </c>
      <c r="I20" s="33">
        <v>4603.84</v>
      </c>
      <c r="J20" s="33">
        <v>9859.55</v>
      </c>
      <c r="K20" s="33">
        <v>13013.14</v>
      </c>
      <c r="L20" s="33">
        <f t="shared" si="4"/>
        <v>133869.74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-885.15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-885.15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-45695.8</v>
      </c>
      <c r="C27" s="33">
        <f t="shared" si="6"/>
        <v>-29439.5</v>
      </c>
      <c r="D27" s="33">
        <f t="shared" si="6"/>
        <v>-88596.4</v>
      </c>
      <c r="E27" s="33">
        <f t="shared" si="6"/>
        <v>-74307.75</v>
      </c>
      <c r="F27" s="33">
        <f t="shared" si="6"/>
        <v>-73691.76</v>
      </c>
      <c r="G27" s="33">
        <f t="shared" si="6"/>
        <v>-39846.4</v>
      </c>
      <c r="H27" s="33">
        <f t="shared" si="6"/>
        <v>-26673.66</v>
      </c>
      <c r="I27" s="33">
        <f t="shared" si="6"/>
        <v>-33651.700000000004</v>
      </c>
      <c r="J27" s="33">
        <f t="shared" si="6"/>
        <v>-24134</v>
      </c>
      <c r="K27" s="33">
        <f t="shared" si="6"/>
        <v>-50059.8</v>
      </c>
      <c r="L27" s="33">
        <f aca="true" t="shared" si="7" ref="L27:L33">SUM(B27:K27)</f>
        <v>-486096.77</v>
      </c>
      <c r="M27"/>
    </row>
    <row r="28" spans="1:13" ht="18.75" customHeight="1">
      <c r="A28" s="27" t="s">
        <v>30</v>
      </c>
      <c r="B28" s="33">
        <f>B29+B30+B31+B32</f>
        <v>-25700.4</v>
      </c>
      <c r="C28" s="33">
        <f aca="true" t="shared" si="8" ref="C28:K28">C29+C30+C31+C32</f>
        <v>-28529.6</v>
      </c>
      <c r="D28" s="33">
        <f t="shared" si="8"/>
        <v>-86574.4</v>
      </c>
      <c r="E28" s="33">
        <f t="shared" si="8"/>
        <v>-68129.6</v>
      </c>
      <c r="F28" s="33">
        <f t="shared" si="8"/>
        <v>-72182</v>
      </c>
      <c r="G28" s="33">
        <f t="shared" si="8"/>
        <v>-39846.4</v>
      </c>
      <c r="H28" s="33">
        <f t="shared" si="8"/>
        <v>-18128</v>
      </c>
      <c r="I28" s="33">
        <f t="shared" si="8"/>
        <v>-33651.700000000004</v>
      </c>
      <c r="J28" s="33">
        <f t="shared" si="8"/>
        <v>-24134</v>
      </c>
      <c r="K28" s="33">
        <f t="shared" si="8"/>
        <v>-49588</v>
      </c>
      <c r="L28" s="33">
        <f t="shared" si="7"/>
        <v>-446464.10000000003</v>
      </c>
      <c r="M28"/>
    </row>
    <row r="29" spans="1:13" s="36" customFormat="1" ht="18.75" customHeight="1">
      <c r="A29" s="34" t="s">
        <v>58</v>
      </c>
      <c r="B29" s="33">
        <f>-ROUND((B9)*$E$3,2)</f>
        <v>-25700.4</v>
      </c>
      <c r="C29" s="33">
        <f aca="true" t="shared" si="9" ref="C29:K29">-ROUND((C9)*$E$3,2)</f>
        <v>-28529.6</v>
      </c>
      <c r="D29" s="33">
        <f t="shared" si="9"/>
        <v>-86574.4</v>
      </c>
      <c r="E29" s="33">
        <f t="shared" si="9"/>
        <v>-68129.6</v>
      </c>
      <c r="F29" s="33">
        <f t="shared" si="9"/>
        <v>-72182</v>
      </c>
      <c r="G29" s="33">
        <f t="shared" si="9"/>
        <v>-39846.4</v>
      </c>
      <c r="H29" s="33">
        <f t="shared" si="9"/>
        <v>-18128</v>
      </c>
      <c r="I29" s="33">
        <f t="shared" si="9"/>
        <v>-25797.2</v>
      </c>
      <c r="J29" s="33">
        <f t="shared" si="9"/>
        <v>-24134</v>
      </c>
      <c r="K29" s="33">
        <f t="shared" si="9"/>
        <v>-49588</v>
      </c>
      <c r="L29" s="33">
        <f t="shared" si="7"/>
        <v>-438609.60000000003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-84.47</v>
      </c>
      <c r="J31" s="17">
        <v>0</v>
      </c>
      <c r="K31" s="17">
        <v>0</v>
      </c>
      <c r="L31" s="33">
        <f t="shared" si="7"/>
        <v>-84.47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-7770.03</v>
      </c>
      <c r="J32" s="17">
        <v>0</v>
      </c>
      <c r="K32" s="17">
        <v>0</v>
      </c>
      <c r="L32" s="33">
        <f t="shared" si="7"/>
        <v>-7770.03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-909.9</v>
      </c>
      <c r="D33" s="38">
        <f t="shared" si="10"/>
        <v>-2022</v>
      </c>
      <c r="E33" s="38">
        <f t="shared" si="10"/>
        <v>-6178.15</v>
      </c>
      <c r="F33" s="38">
        <f t="shared" si="10"/>
        <v>-1509.76</v>
      </c>
      <c r="G33" s="38">
        <f t="shared" si="10"/>
        <v>0</v>
      </c>
      <c r="H33" s="38">
        <f t="shared" si="10"/>
        <v>-8545.66</v>
      </c>
      <c r="I33" s="38">
        <f t="shared" si="10"/>
        <v>0</v>
      </c>
      <c r="J33" s="38">
        <f t="shared" si="10"/>
        <v>0</v>
      </c>
      <c r="K33" s="38">
        <f t="shared" si="10"/>
        <v>-471.8</v>
      </c>
      <c r="L33" s="33">
        <f t="shared" si="7"/>
        <v>-39632.670000000006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33">
        <v>-909.9</v>
      </c>
      <c r="D41" s="33">
        <v>-2022</v>
      </c>
      <c r="E41" s="33">
        <v>-1617.6</v>
      </c>
      <c r="F41" s="33">
        <v>-1509.76</v>
      </c>
      <c r="G41" s="17">
        <v>0</v>
      </c>
      <c r="H41" s="33">
        <v>-707.7</v>
      </c>
      <c r="I41" s="17">
        <v>0</v>
      </c>
      <c r="J41" s="17">
        <v>0</v>
      </c>
      <c r="K41" s="33">
        <v>-471.8</v>
      </c>
      <c r="L41" s="33">
        <f t="shared" si="11"/>
        <v>-7238.76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392334.93</v>
      </c>
      <c r="C48" s="41">
        <f aca="true" t="shared" si="12" ref="C48:K48">IF(C17+C27+C40+C49&lt;0,0,C17+C27+C49)</f>
        <v>316678.24</v>
      </c>
      <c r="D48" s="41">
        <f t="shared" si="12"/>
        <v>1048638.37</v>
      </c>
      <c r="E48" s="41">
        <f t="shared" si="12"/>
        <v>823008.3799999999</v>
      </c>
      <c r="F48" s="41">
        <f t="shared" si="12"/>
        <v>914336.6</v>
      </c>
      <c r="G48" s="41">
        <f t="shared" si="12"/>
        <v>505791.67000000004</v>
      </c>
      <c r="H48" s="41">
        <f t="shared" si="12"/>
        <v>285957.5800000001</v>
      </c>
      <c r="I48" s="41">
        <f t="shared" si="12"/>
        <v>379897.26</v>
      </c>
      <c r="J48" s="41">
        <f t="shared" si="12"/>
        <v>440594.30000000005</v>
      </c>
      <c r="K48" s="41">
        <f t="shared" si="12"/>
        <v>530060.8899999999</v>
      </c>
      <c r="L48" s="42">
        <f>SUM(B48:K48)</f>
        <v>5637298.219999999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392334.94</v>
      </c>
      <c r="C54" s="41">
        <f aca="true" t="shared" si="14" ref="C54:J54">SUM(C55:C66)</f>
        <v>316678.25</v>
      </c>
      <c r="D54" s="41">
        <f t="shared" si="14"/>
        <v>1048638.37</v>
      </c>
      <c r="E54" s="41">
        <f t="shared" si="14"/>
        <v>823008.39</v>
      </c>
      <c r="F54" s="41">
        <f t="shared" si="14"/>
        <v>914336.6</v>
      </c>
      <c r="G54" s="41">
        <f t="shared" si="14"/>
        <v>505791.67</v>
      </c>
      <c r="H54" s="41">
        <f t="shared" si="14"/>
        <v>285957.59</v>
      </c>
      <c r="I54" s="41">
        <f>SUM(I55:I69)</f>
        <v>379897.26</v>
      </c>
      <c r="J54" s="41">
        <f t="shared" si="14"/>
        <v>440594.3</v>
      </c>
      <c r="K54" s="41">
        <f>SUM(K55:K68)</f>
        <v>530060.89</v>
      </c>
      <c r="L54" s="46">
        <f>SUM(B54:K54)</f>
        <v>5637298.26</v>
      </c>
      <c r="M54" s="40"/>
    </row>
    <row r="55" spans="1:13" ht="18.75" customHeight="1">
      <c r="A55" s="47" t="s">
        <v>51</v>
      </c>
      <c r="B55" s="48">
        <v>392334.94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392334.94</v>
      </c>
      <c r="M55" s="40"/>
    </row>
    <row r="56" spans="1:12" ht="18.75" customHeight="1">
      <c r="A56" s="47" t="s">
        <v>61</v>
      </c>
      <c r="B56" s="17">
        <v>0</v>
      </c>
      <c r="C56" s="48">
        <v>276776.79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276776.79</v>
      </c>
    </row>
    <row r="57" spans="1:12" ht="18.75" customHeight="1">
      <c r="A57" s="47" t="s">
        <v>62</v>
      </c>
      <c r="B57" s="17">
        <v>0</v>
      </c>
      <c r="C57" s="48">
        <v>39901.46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39901.46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1048638.37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1048638.37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823008.39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823008.39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914336.6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914336.6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505791.67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505791.67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285957.59</v>
      </c>
      <c r="I62" s="17">
        <v>0</v>
      </c>
      <c r="J62" s="17">
        <v>0</v>
      </c>
      <c r="K62" s="17">
        <v>0</v>
      </c>
      <c r="L62" s="46">
        <f t="shared" si="15"/>
        <v>285957.59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440594.3</v>
      </c>
      <c r="K64" s="17">
        <v>0</v>
      </c>
      <c r="L64" s="46">
        <f t="shared" si="15"/>
        <v>440594.3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294501.83</v>
      </c>
      <c r="L65" s="46">
        <f t="shared" si="15"/>
        <v>294501.83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235559.06</v>
      </c>
      <c r="L66" s="46">
        <f t="shared" si="15"/>
        <v>235559.06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379897.26</v>
      </c>
      <c r="J69" s="53">
        <v>0</v>
      </c>
      <c r="K69" s="53">
        <v>0</v>
      </c>
      <c r="L69" s="51">
        <f>SUM(B69:K69)</f>
        <v>379897.26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2021-07-28T19:32:29Z</dcterms:modified>
  <cp:category/>
  <cp:version/>
  <cp:contentType/>
  <cp:contentStatus/>
</cp:coreProperties>
</file>