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<sst xmlns="http://schemas.openxmlformats.org/spreadsheetml/2006/main" count="79" uniqueCount="78">
  <si>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</si>
  <si>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</si>
  <si>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</si>
  <si>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</si>
  <si>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</si>
  <si>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</si>
  <si>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</si>
  <si>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</si>
  <si>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</si>
  <si>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</si>
  <si>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</si>
  <si>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</si>
  <si>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</si>
  <si>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</si>
  <si>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</si>
  <si>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</si>
  <si>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</si>
  <si>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</si>
  <si>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</si>
  <si>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</si>
  <si>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</si>
  <si>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</si>
  <si>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</si>
  <si>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</si>
  <si>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</si>
  <si>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</si>
  <si>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</si>
  <si>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</si>
  <si>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</si>
  <si>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</si>
  <si>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</si>
  <si>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</si>
  <si>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</si>
  <si>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</si>
  <si>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</si>
  <si>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</si>
  <si>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</si>
  <si>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</si>
  <si>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</si>
  <si>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</si>
  <si>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</si>
  <si>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</si>
  <si>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</si>
  <si>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</si>
  <si>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</si>
  <si>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</si>
  <si>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</si>
  <si>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</si>
  <si>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</si>
  <si>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</si>
  <si>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</si>
  <si>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</si>
  <si>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</si>
  <si>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</si>
  <si>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</si>
  <si>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</si>
  <si>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</si>
  <si>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</si>
  <si>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</si>
  <si>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</si>
  <si>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</si>
  <si>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</si>
  <si>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</si>
  <si>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</si>
  <si>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</si>
  <si>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</si>
  <si>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</si>
  <si>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</si>
  <si>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</si>
  <si>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</si>
  <si>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</si>
  <si>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</si>
  <si>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</si>
  <si>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</si>
  <si>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</si>
  <si>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</si>
  <si>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18/07/21 - VENCIMENTO 23/07/21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</si>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</sst>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16819</v>
      </c>
      <c r="C7" s="10">
        <f>C8+C11</f>
        <v>22045</v>
      </c>
      <c r="D7" s="10">
        <f aca="true" t="shared" si="0" ref="D7:K7">D8+D11</f>
        <v>65117</v>
      </c>
      <c r="E7" s="10">
        <f t="shared" si="0"/>
        <v>68974</v>
      </c>
      <c r="F7" s="10">
        <f t="shared" si="0"/>
        <v>69162</v>
      </c>
      <c r="G7" s="10">
        <f t="shared" si="0"/>
        <v>27504</v>
      </c>
      <c r="H7" s="10">
        <f t="shared" si="0"/>
        <v>14853</v>
      </c>
      <c r="I7" s="10">
        <f t="shared" si="0"/>
        <v>32444</v>
      </c>
      <c r="J7" s="10">
        <f t="shared" si="0"/>
        <v>17336</v>
      </c>
      <c r="K7" s="10">
        <f t="shared" si="0"/>
        <v>51427</v>
      </c>
      <c r="L7" s="10">
        <f>SUM(B7:K7)</f>
        <v>385681</v>
      </c>
      <c r="M7" s="11"/>
    </row>
    <row r="8" spans="1:13" ht="17.25" customHeight="1">
      <c r="A8" s="12" t="s">
        <v>18</v>
      </c>
      <c r="B8" s="13">
        <f>B9+B10</f>
        <v>2006</v>
      </c>
      <c r="C8" s="13">
        <f aca="true" t="shared" si="1" ref="C8:K8">C9+C10</f>
        <v>2358</v>
      </c>
      <c r="D8" s="13">
        <f t="shared" si="1"/>
        <v>7698</v>
      </c>
      <c r="E8" s="13">
        <f t="shared" si="1"/>
        <v>7410</v>
      </c>
      <c r="F8" s="13">
        <f t="shared" si="1"/>
        <v>7559</v>
      </c>
      <c r="G8" s="13">
        <f t="shared" si="1"/>
        <v>2992</v>
      </c>
      <c r="H8" s="13">
        <f t="shared" si="1"/>
        <v>1374</v>
      </c>
      <c r="I8" s="13">
        <f t="shared" si="1"/>
        <v>2578</v>
      </c>
      <c r="J8" s="13">
        <f t="shared" si="1"/>
        <v>1282</v>
      </c>
      <c r="K8" s="13">
        <f t="shared" si="1"/>
        <v>4109</v>
      </c>
      <c r="L8" s="13">
        <f>SUM(B8:K8)</f>
        <v>39366</v>
      </c>
      <c r="M8"/>
    </row>
    <row r="9" spans="1:13" ht="17.25" customHeight="1">
      <c r="A9" s="14" t="s">
        <v>19</v>
      </c>
      <c r="B9" s="15">
        <v>2005</v>
      </c>
      <c r="C9" s="15">
        <v>2358</v>
      </c>
      <c r="D9" s="15">
        <v>7698</v>
      </c>
      <c r="E9" s="15">
        <v>7410</v>
      </c>
      <c r="F9" s="15">
        <v>7559</v>
      </c>
      <c r="G9" s="15">
        <v>2992</v>
      </c>
      <c r="H9" s="15">
        <v>1373</v>
      </c>
      <c r="I9" s="15">
        <v>2578</v>
      </c>
      <c r="J9" s="15">
        <v>1282</v>
      </c>
      <c r="K9" s="15">
        <v>4109</v>
      </c>
      <c r="L9" s="13">
        <f>SUM(B9:K9)</f>
        <v>39364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14813</v>
      </c>
      <c r="C11" s="15">
        <v>19687</v>
      </c>
      <c r="D11" s="15">
        <v>57419</v>
      </c>
      <c r="E11" s="15">
        <v>61564</v>
      </c>
      <c r="F11" s="15">
        <v>61603</v>
      </c>
      <c r="G11" s="15">
        <v>24512</v>
      </c>
      <c r="H11" s="15">
        <v>13479</v>
      </c>
      <c r="I11" s="15">
        <v>29866</v>
      </c>
      <c r="J11" s="15">
        <v>16054</v>
      </c>
      <c r="K11" s="15">
        <v>47318</v>
      </c>
      <c r="L11" s="13">
        <f>SUM(B11:K11)</f>
        <v>346315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1.208578414684418</v>
      </c>
      <c r="C15" s="22">
        <v>1.373871463963692</v>
      </c>
      <c r="D15" s="22">
        <v>1.362088429706684</v>
      </c>
      <c r="E15" s="22">
        <v>1.254745535593277</v>
      </c>
      <c r="F15" s="22">
        <v>1.391046521289441</v>
      </c>
      <c r="G15" s="22">
        <v>1.337004384962111</v>
      </c>
      <c r="H15" s="22">
        <v>1.419071079766406</v>
      </c>
      <c r="I15" s="22">
        <v>1.210610103365546</v>
      </c>
      <c r="J15" s="22">
        <v>1.643867491179799</v>
      </c>
      <c r="K15" s="22">
        <v>1.199672547146322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120054.80999999998</v>
      </c>
      <c r="C17" s="25">
        <f aca="true" t="shared" si="2" ref="C17:K17">C18+C19+C20+C21+C22+C23+C24</f>
        <v>96666.3</v>
      </c>
      <c r="D17" s="25">
        <f t="shared" si="2"/>
        <v>340446.09</v>
      </c>
      <c r="E17" s="25">
        <f t="shared" si="2"/>
        <v>328277.31</v>
      </c>
      <c r="F17" s="25">
        <f t="shared" si="2"/>
        <v>328715.3</v>
      </c>
      <c r="G17" s="25">
        <f t="shared" si="2"/>
        <v>140668.39</v>
      </c>
      <c r="H17" s="25">
        <f t="shared" si="2"/>
        <v>89821.72</v>
      </c>
      <c r="I17" s="25">
        <f t="shared" si="2"/>
        <v>134367.32</v>
      </c>
      <c r="J17" s="25">
        <f t="shared" si="2"/>
        <v>107669.76000000001</v>
      </c>
      <c r="K17" s="25">
        <f t="shared" si="2"/>
        <v>188229.92</v>
      </c>
      <c r="L17" s="25">
        <f>L18+L19+L20+L21+L22+L23+L24</f>
        <v>1874916.9199999997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97686.43</v>
      </c>
      <c r="C18" s="33">
        <f t="shared" si="3"/>
        <v>67486.36</v>
      </c>
      <c r="D18" s="33">
        <f t="shared" si="3"/>
        <v>237403.56</v>
      </c>
      <c r="E18" s="33">
        <f t="shared" si="3"/>
        <v>254307.14</v>
      </c>
      <c r="F18" s="33">
        <f t="shared" si="3"/>
        <v>225730.94</v>
      </c>
      <c r="G18" s="33">
        <f t="shared" si="3"/>
        <v>98643.1</v>
      </c>
      <c r="H18" s="33">
        <f t="shared" si="3"/>
        <v>58693.11</v>
      </c>
      <c r="I18" s="33">
        <f t="shared" si="3"/>
        <v>106484.45</v>
      </c>
      <c r="J18" s="33">
        <f t="shared" si="3"/>
        <v>61263.69</v>
      </c>
      <c r="K18" s="33">
        <f t="shared" si="3"/>
        <v>148382.32</v>
      </c>
      <c r="L18" s="33">
        <f aca="true" t="shared" si="4" ref="L18:L24">SUM(B18:K18)</f>
        <v>1356081.0999999999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20375.28</v>
      </c>
      <c r="C19" s="33">
        <f t="shared" si="5"/>
        <v>25231.22</v>
      </c>
      <c r="D19" s="33">
        <f t="shared" si="5"/>
        <v>85961.08</v>
      </c>
      <c r="E19" s="33">
        <f t="shared" si="5"/>
        <v>64783.61</v>
      </c>
      <c r="F19" s="33">
        <f t="shared" si="5"/>
        <v>88271.3</v>
      </c>
      <c r="G19" s="33">
        <f t="shared" si="5"/>
        <v>33243.16</v>
      </c>
      <c r="H19" s="33">
        <f t="shared" si="5"/>
        <v>24596.58</v>
      </c>
      <c r="I19" s="33">
        <f t="shared" si="5"/>
        <v>22426.7</v>
      </c>
      <c r="J19" s="33">
        <f t="shared" si="5"/>
        <v>39445.7</v>
      </c>
      <c r="K19" s="33">
        <f t="shared" si="5"/>
        <v>29627.88</v>
      </c>
      <c r="L19" s="33">
        <f t="shared" si="4"/>
        <v>433962.51000000007</v>
      </c>
      <c r="M19"/>
    </row>
    <row r="20" spans="1:13" ht="17.25" customHeight="1">
      <c r="A20" s="27" t="s">
        <v>26</v>
      </c>
      <c r="B20" s="33">
        <v>651.87</v>
      </c>
      <c r="C20" s="33">
        <v>2607.49</v>
      </c>
      <c r="D20" s="33">
        <v>14398.99</v>
      </c>
      <c r="E20" s="33">
        <v>10959.58</v>
      </c>
      <c r="F20" s="33">
        <v>13371.83</v>
      </c>
      <c r="G20" s="33">
        <v>8900.23</v>
      </c>
      <c r="H20" s="33">
        <v>5190.8</v>
      </c>
      <c r="I20" s="33">
        <v>4114.94</v>
      </c>
      <c r="J20" s="33">
        <v>4277.91</v>
      </c>
      <c r="K20" s="33">
        <v>7537.26</v>
      </c>
      <c r="L20" s="33">
        <f t="shared" si="4"/>
        <v>72010.90000000001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-244.55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-28817.4</v>
      </c>
      <c r="C27" s="33">
        <f t="shared" si="6"/>
        <v>-10375.2</v>
      </c>
      <c r="D27" s="33">
        <f t="shared" si="6"/>
        <v>-33871.2</v>
      </c>
      <c r="E27" s="33">
        <f t="shared" si="6"/>
        <v>-37164.55</v>
      </c>
      <c r="F27" s="33">
        <f t="shared" si="6"/>
        <v>-33259.6</v>
      </c>
      <c r="G27" s="33">
        <f t="shared" si="6"/>
        <v>-13164.8</v>
      </c>
      <c r="H27" s="33">
        <f t="shared" si="6"/>
        <v>-13879.16</v>
      </c>
      <c r="I27" s="33">
        <f t="shared" si="6"/>
        <v>-11343.2</v>
      </c>
      <c r="J27" s="33">
        <f t="shared" si="6"/>
        <v>-5640.8</v>
      </c>
      <c r="K27" s="33">
        <f t="shared" si="6"/>
        <v>-18079.6</v>
      </c>
      <c r="L27" s="33">
        <f aca="true" t="shared" si="7" ref="L27:L33">SUM(B27:K27)</f>
        <v>-205595.51</v>
      </c>
      <c r="M27"/>
    </row>
    <row r="28" spans="1:13" ht="18.75" customHeight="1">
      <c r="A28" s="27" t="s">
        <v>30</v>
      </c>
      <c r="B28" s="33">
        <f>B29+B30+B31+B32</f>
        <v>-8822</v>
      </c>
      <c r="C28" s="33">
        <f aca="true" t="shared" si="8" ref="C28:K28">C29+C30+C31+C32</f>
        <v>-10375.2</v>
      </c>
      <c r="D28" s="33">
        <f t="shared" si="8"/>
        <v>-33871.2</v>
      </c>
      <c r="E28" s="33">
        <f t="shared" si="8"/>
        <v>-32604</v>
      </c>
      <c r="F28" s="33">
        <f t="shared" si="8"/>
        <v>-33259.6</v>
      </c>
      <c r="G28" s="33">
        <f t="shared" si="8"/>
        <v>-13164.8</v>
      </c>
      <c r="H28" s="33">
        <f t="shared" si="8"/>
        <v>-6041.2</v>
      </c>
      <c r="I28" s="33">
        <f t="shared" si="8"/>
        <v>-11343.2</v>
      </c>
      <c r="J28" s="33">
        <f t="shared" si="8"/>
        <v>-5640.8</v>
      </c>
      <c r="K28" s="33">
        <f t="shared" si="8"/>
        <v>-18079.6</v>
      </c>
      <c r="L28" s="33">
        <f t="shared" si="7"/>
        <v>-173201.6</v>
      </c>
      <c r="M28"/>
    </row>
    <row r="29" spans="1:13" s="36" customFormat="1" ht="18.75" customHeight="1">
      <c r="A29" s="34" t="s">
        <v>58</v>
      </c>
      <c r="B29" s="33">
        <f>-ROUND((B9)*$E$3,2)</f>
        <v>-8822</v>
      </c>
      <c r="C29" s="33">
        <f aca="true" t="shared" si="9" ref="C29:K29">-ROUND((C9)*$E$3,2)</f>
        <v>-10375.2</v>
      </c>
      <c r="D29" s="33">
        <f t="shared" si="9"/>
        <v>-33871.2</v>
      </c>
      <c r="E29" s="33">
        <f t="shared" si="9"/>
        <v>-32604</v>
      </c>
      <c r="F29" s="33">
        <f t="shared" si="9"/>
        <v>-33259.6</v>
      </c>
      <c r="G29" s="33">
        <f t="shared" si="9"/>
        <v>-13164.8</v>
      </c>
      <c r="H29" s="33">
        <f t="shared" si="9"/>
        <v>-6041.2</v>
      </c>
      <c r="I29" s="33">
        <f t="shared" si="9"/>
        <v>-11343.2</v>
      </c>
      <c r="J29" s="33">
        <f t="shared" si="9"/>
        <v>-5640.8</v>
      </c>
      <c r="K29" s="33">
        <f t="shared" si="9"/>
        <v>-18079.6</v>
      </c>
      <c r="L29" s="33">
        <f t="shared" si="7"/>
        <v>-173201.6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91237.40999999997</v>
      </c>
      <c r="C48" s="41">
        <f aca="true" t="shared" si="12" ref="C48:K48">IF(C17+C27+C40+C49&lt;0,0,C17+C27+C49)</f>
        <v>86291.1</v>
      </c>
      <c r="D48" s="41">
        <f t="shared" si="12"/>
        <v>306574.89</v>
      </c>
      <c r="E48" s="41">
        <f t="shared" si="12"/>
        <v>291112.76</v>
      </c>
      <c r="F48" s="41">
        <f t="shared" si="12"/>
        <v>295455.7</v>
      </c>
      <c r="G48" s="41">
        <f t="shared" si="12"/>
        <v>127503.59000000001</v>
      </c>
      <c r="H48" s="41">
        <f t="shared" si="12"/>
        <v>75942.56</v>
      </c>
      <c r="I48" s="41">
        <f t="shared" si="12"/>
        <v>123024.12000000001</v>
      </c>
      <c r="J48" s="41">
        <f t="shared" si="12"/>
        <v>102028.96</v>
      </c>
      <c r="K48" s="41">
        <f t="shared" si="12"/>
        <v>170150.32</v>
      </c>
      <c r="L48" s="42">
        <f>SUM(B48:K48)</f>
        <v>1669321.4100000004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91237.42</v>
      </c>
      <c r="C54" s="41">
        <f aca="true" t="shared" si="14" ref="C54:J54">SUM(C55:C66)</f>
        <v>86291.09999999999</v>
      </c>
      <c r="D54" s="41">
        <f t="shared" si="14"/>
        <v>306574.89</v>
      </c>
      <c r="E54" s="41">
        <f t="shared" si="14"/>
        <v>291112.76</v>
      </c>
      <c r="F54" s="41">
        <f t="shared" si="14"/>
        <v>295455.69</v>
      </c>
      <c r="G54" s="41">
        <f t="shared" si="14"/>
        <v>127503.58</v>
      </c>
      <c r="H54" s="41">
        <f t="shared" si="14"/>
        <v>75942.57</v>
      </c>
      <c r="I54" s="41">
        <f>SUM(I55:I69)</f>
        <v>123024.12</v>
      </c>
      <c r="J54" s="41">
        <f t="shared" si="14"/>
        <v>102028.96</v>
      </c>
      <c r="K54" s="41">
        <f>SUM(K55:K68)</f>
        <v>170150.32</v>
      </c>
      <c r="L54" s="46">
        <f>SUM(B54:K54)</f>
        <v>1669321.4100000004</v>
      </c>
      <c r="M54" s="40"/>
    </row>
    <row r="55" spans="1:13" ht="18.75" customHeight="1">
      <c r="A55" s="47" t="s">
        <v>51</v>
      </c>
      <c r="B55" s="48">
        <v>91237.42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91237.42</v>
      </c>
      <c r="M55" s="40"/>
    </row>
    <row r="56" spans="1:12" ht="18.75" customHeight="1">
      <c r="A56" s="47" t="s">
        <v>61</v>
      </c>
      <c r="B56" s="17">
        <v>0</v>
      </c>
      <c r="C56" s="48">
        <v>75271.73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75271.73</v>
      </c>
    </row>
    <row r="57" spans="1:12" ht="18.75" customHeight="1">
      <c r="A57" s="47" t="s">
        <v>62</v>
      </c>
      <c r="B57" s="17">
        <v>0</v>
      </c>
      <c r="C57" s="48">
        <v>11019.37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11019.37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306574.89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306574.89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291112.76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291112.76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295455.69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295455.69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127503.58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127503.58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75942.57</v>
      </c>
      <c r="I62" s="17">
        <v>0</v>
      </c>
      <c r="J62" s="17">
        <v>0</v>
      </c>
      <c r="K62" s="17">
        <v>0</v>
      </c>
      <c r="L62" s="46">
        <f t="shared" si="15"/>
        <v>75942.57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102028.96</v>
      </c>
      <c r="K64" s="17">
        <v>0</v>
      </c>
      <c r="L64" s="46">
        <f t="shared" si="15"/>
        <v>102028.96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73164.64</v>
      </c>
      <c r="L65" s="46">
        <f t="shared" si="15"/>
        <v>73164.64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96985.68</v>
      </c>
      <c r="L66" s="46">
        <f t="shared" si="15"/>
        <v>96985.68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123024.12</v>
      </c>
      <c r="J69" s="53">
        <v>0</v>
      </c>
      <c r="K69" s="53">
        <v>0</v>
      </c>
      <c r="L69" s="51">
        <f>SUM(B69:K69)</f>
        <v>123024.12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2021-07-22T18:16:46Z</dcterms:modified>
  <cp:category/>
  <cp:version/>
  <cp:contentType/>
  <cp:contentStatus/>
</cp:coreProperties>
</file>