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<sst xmlns="http://schemas.openxmlformats.org/spreadsheetml/2006/main" count="79" uniqueCount="78">
  <si>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</si>
  <si>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</si>
  <si>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</si>
  <si>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</si>
  <si>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</si>
  <si>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</si>
  <si>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</si>
  <si>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</si>
  <si>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</si>
  <si>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</si>
  <si>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</si>
  <si>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</si>
  <si>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</si>
  <si>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</si>
  <si>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</si>
  <si>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</si>
  <si>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</si>
  <si>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</si>
  <si>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</si>
  <si>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</si>
  <si>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</si>
  <si>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</si>
  <si>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</si>
  <si>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</si>
  <si>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</si>
  <si>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</si>
  <si>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</si>
  <si>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</si>
  <si>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</si>
  <si>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</si>
  <si>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</si>
  <si>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</si>
  <si>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</si>
  <si>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</si>
  <si>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</si>
  <si>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</si>
  <si>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</si>
  <si>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</si>
  <si>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</si>
  <si>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</si>
  <si>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</si>
  <si>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</si>
  <si>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</si>
  <si>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</si>
  <si>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</si>
  <si>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</si>
  <si>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</si>
  <si>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</si>
  <si>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</si>
  <si>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</si>
  <si>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</si>
  <si>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</si>
  <si>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</si>
  <si>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</si>
  <si>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</si>
  <si>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</si>
  <si>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</si>
  <si>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</si>
  <si>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</si>
  <si>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</si>
  <si>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</si>
  <si>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</si>
  <si>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</si>
  <si>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</si>
  <si>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</si>
  <si>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</si>
  <si>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</si>
  <si>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</si>
  <si>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</si>
  <si>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</si>
  <si>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</si>
  <si>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</si>
  <si>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</si>
  <si>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</si>
  <si>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</si>
  <si>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</si>
  <si>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17/07/21 - VENCIMENTO 23/07/21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</si>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</sst>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34431</v>
      </c>
      <c r="C7" s="10">
        <f>C8+C11</f>
        <v>44102</v>
      </c>
      <c r="D7" s="10">
        <f aca="true" t="shared" si="0" ref="D7:K7">D8+D11</f>
        <v>132897</v>
      </c>
      <c r="E7" s="10">
        <f t="shared" si="0"/>
        <v>125887</v>
      </c>
      <c r="F7" s="10">
        <f t="shared" si="0"/>
        <v>126587</v>
      </c>
      <c r="G7" s="10">
        <f t="shared" si="0"/>
        <v>55523</v>
      </c>
      <c r="H7" s="10">
        <f t="shared" si="0"/>
        <v>25900</v>
      </c>
      <c r="I7" s="10">
        <f t="shared" si="0"/>
        <v>54869</v>
      </c>
      <c r="J7" s="10">
        <f t="shared" si="0"/>
        <v>33965</v>
      </c>
      <c r="K7" s="10">
        <f t="shared" si="0"/>
        <v>95139</v>
      </c>
      <c r="L7" s="10">
        <f>SUM(B7:K7)</f>
        <v>729300</v>
      </c>
      <c r="M7" s="11"/>
    </row>
    <row r="8" spans="1:13" ht="17.25" customHeight="1">
      <c r="A8" s="12" t="s">
        <v>18</v>
      </c>
      <c r="B8" s="13">
        <f>B9+B10</f>
        <v>4084</v>
      </c>
      <c r="C8" s="13">
        <f aca="true" t="shared" si="1" ref="C8:K8">C9+C10</f>
        <v>4356</v>
      </c>
      <c r="D8" s="13">
        <f t="shared" si="1"/>
        <v>14172</v>
      </c>
      <c r="E8" s="13">
        <f t="shared" si="1"/>
        <v>12193</v>
      </c>
      <c r="F8" s="13">
        <f t="shared" si="1"/>
        <v>11926</v>
      </c>
      <c r="G8" s="13">
        <f t="shared" si="1"/>
        <v>5925</v>
      </c>
      <c r="H8" s="13">
        <f t="shared" si="1"/>
        <v>2288</v>
      </c>
      <c r="I8" s="13">
        <f t="shared" si="1"/>
        <v>3752</v>
      </c>
      <c r="J8" s="13">
        <f t="shared" si="1"/>
        <v>2682</v>
      </c>
      <c r="K8" s="13">
        <f t="shared" si="1"/>
        <v>7746</v>
      </c>
      <c r="L8" s="13">
        <f>SUM(B8:K8)</f>
        <v>69124</v>
      </c>
      <c r="M8"/>
    </row>
    <row r="9" spans="1:13" ht="17.25" customHeight="1">
      <c r="A9" s="14" t="s">
        <v>19</v>
      </c>
      <c r="B9" s="15">
        <v>4081</v>
      </c>
      <c r="C9" s="15">
        <v>4356</v>
      </c>
      <c r="D9" s="15">
        <v>14172</v>
      </c>
      <c r="E9" s="15">
        <v>12193</v>
      </c>
      <c r="F9" s="15">
        <v>11926</v>
      </c>
      <c r="G9" s="15">
        <v>5925</v>
      </c>
      <c r="H9" s="15">
        <v>2286</v>
      </c>
      <c r="I9" s="15">
        <v>3752</v>
      </c>
      <c r="J9" s="15">
        <v>2682</v>
      </c>
      <c r="K9" s="15">
        <v>7746</v>
      </c>
      <c r="L9" s="13">
        <f>SUM(B9:K9)</f>
        <v>69119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30347</v>
      </c>
      <c r="C11" s="15">
        <v>39746</v>
      </c>
      <c r="D11" s="15">
        <v>118725</v>
      </c>
      <c r="E11" s="15">
        <v>113694</v>
      </c>
      <c r="F11" s="15">
        <v>114661</v>
      </c>
      <c r="G11" s="15">
        <v>49598</v>
      </c>
      <c r="H11" s="15">
        <v>23612</v>
      </c>
      <c r="I11" s="15">
        <v>51117</v>
      </c>
      <c r="J11" s="15">
        <v>31283</v>
      </c>
      <c r="K11" s="15">
        <v>87393</v>
      </c>
      <c r="L11" s="13">
        <f>SUM(B11:K11)</f>
        <v>660176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1.230552596216384</v>
      </c>
      <c r="C15" s="22">
        <v>1.398551752216317</v>
      </c>
      <c r="D15" s="22">
        <v>1.362088429706684</v>
      </c>
      <c r="E15" s="22">
        <v>1.257571520072813</v>
      </c>
      <c r="F15" s="22">
        <v>1.419091802813662</v>
      </c>
      <c r="G15" s="22">
        <v>1.353048411949043</v>
      </c>
      <c r="H15" s="22">
        <v>1.419071079766406</v>
      </c>
      <c r="I15" s="22">
        <v>1.257172018275395</v>
      </c>
      <c r="J15" s="22">
        <v>1.623233151696817</v>
      </c>
      <c r="K15" s="22">
        <v>1.207697108823408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247873.69</v>
      </c>
      <c r="C17" s="25">
        <f aca="true" t="shared" si="2" ref="C17:K17">C18+C19+C20+C21+C22+C23+C24</f>
        <v>193092.35000000003</v>
      </c>
      <c r="D17" s="25">
        <f t="shared" si="2"/>
        <v>683960.2699999999</v>
      </c>
      <c r="E17" s="25">
        <f t="shared" si="2"/>
        <v>597274.24</v>
      </c>
      <c r="F17" s="25">
        <f t="shared" si="2"/>
        <v>606759.94</v>
      </c>
      <c r="G17" s="25">
        <f t="shared" si="2"/>
        <v>279549.75999999995</v>
      </c>
      <c r="H17" s="25">
        <f t="shared" si="2"/>
        <v>152755.98</v>
      </c>
      <c r="I17" s="25">
        <f t="shared" si="2"/>
        <v>230184.25</v>
      </c>
      <c r="J17" s="25">
        <f t="shared" si="2"/>
        <v>202773.08</v>
      </c>
      <c r="K17" s="25">
        <f t="shared" si="2"/>
        <v>342512.18</v>
      </c>
      <c r="L17" s="25">
        <f>L18+L19+L20+L21+L22+L23+L24</f>
        <v>3536735.7400000007</v>
      </c>
      <c r="M17"/>
    </row>
    <row r="18" spans="1:13" ht="17.25" customHeight="1">
      <c r="A18" s="26" t="s">
        <v>24</v>
      </c>
      <c r="B18" s="33">
        <f aca="true" t="shared" si="3" ref="B18:K18">ROUND(B13*B7,2)</f>
        <v>199978.69</v>
      </c>
      <c r="C18" s="33">
        <f t="shared" si="3"/>
        <v>135009.45</v>
      </c>
      <c r="D18" s="33">
        <f t="shared" si="3"/>
        <v>484515.88</v>
      </c>
      <c r="E18" s="33">
        <f t="shared" si="3"/>
        <v>464145.37</v>
      </c>
      <c r="F18" s="33">
        <f t="shared" si="3"/>
        <v>413154.65</v>
      </c>
      <c r="G18" s="33">
        <f t="shared" si="3"/>
        <v>199133.24</v>
      </c>
      <c r="H18" s="33">
        <f t="shared" si="3"/>
        <v>102346.44</v>
      </c>
      <c r="I18" s="33">
        <f t="shared" si="3"/>
        <v>180085.54</v>
      </c>
      <c r="J18" s="33">
        <f t="shared" si="3"/>
        <v>120028.91</v>
      </c>
      <c r="K18" s="33">
        <f t="shared" si="3"/>
        <v>274504.56</v>
      </c>
      <c r="L18" s="33">
        <f aca="true" t="shared" si="4" ref="L18:L24">SUM(B18:K18)</f>
        <v>2572902.73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46105.61</v>
      </c>
      <c r="C19" s="33">
        <f t="shared" si="5"/>
        <v>53808.25</v>
      </c>
      <c r="D19" s="33">
        <f t="shared" si="5"/>
        <v>175437.59</v>
      </c>
      <c r="E19" s="33">
        <f t="shared" si="5"/>
        <v>119550.63</v>
      </c>
      <c r="F19" s="33">
        <f t="shared" si="5"/>
        <v>173149.73</v>
      </c>
      <c r="G19" s="33">
        <f t="shared" si="5"/>
        <v>70303.67</v>
      </c>
      <c r="H19" s="33">
        <f t="shared" si="5"/>
        <v>42890.43</v>
      </c>
      <c r="I19" s="33">
        <f t="shared" si="5"/>
        <v>46312.96</v>
      </c>
      <c r="J19" s="33">
        <f t="shared" si="5"/>
        <v>74806</v>
      </c>
      <c r="K19" s="33">
        <f t="shared" si="5"/>
        <v>57013.8</v>
      </c>
      <c r="L19" s="33">
        <f t="shared" si="4"/>
        <v>859378.6700000002</v>
      </c>
      <c r="M19"/>
    </row>
    <row r="20" spans="1:13" ht="17.25" customHeight="1">
      <c r="A20" s="27" t="s">
        <v>26</v>
      </c>
      <c r="B20" s="33">
        <v>448.16</v>
      </c>
      <c r="C20" s="33">
        <v>2933.42</v>
      </c>
      <c r="D20" s="33">
        <v>21324.34</v>
      </c>
      <c r="E20" s="33">
        <v>15604.16</v>
      </c>
      <c r="F20" s="33">
        <v>19114.33</v>
      </c>
      <c r="G20" s="33">
        <v>10112.85</v>
      </c>
      <c r="H20" s="33">
        <v>6177.88</v>
      </c>
      <c r="I20" s="33">
        <v>2444.52</v>
      </c>
      <c r="J20" s="33">
        <v>5255.71</v>
      </c>
      <c r="K20" s="33">
        <v>8311.36</v>
      </c>
      <c r="L20" s="33">
        <f t="shared" si="4"/>
        <v>91726.73000000003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-379.35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-379.35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-37951.8</v>
      </c>
      <c r="C27" s="33">
        <f t="shared" si="6"/>
        <v>-19166.4</v>
      </c>
      <c r="D27" s="33">
        <f t="shared" si="6"/>
        <v>-62356.8</v>
      </c>
      <c r="E27" s="33">
        <f t="shared" si="6"/>
        <v>-58209.75</v>
      </c>
      <c r="F27" s="33">
        <f t="shared" si="6"/>
        <v>-52474.4</v>
      </c>
      <c r="G27" s="33">
        <f t="shared" si="6"/>
        <v>-26070</v>
      </c>
      <c r="H27" s="33">
        <f t="shared" si="6"/>
        <v>-17896.36</v>
      </c>
      <c r="I27" s="33">
        <f t="shared" si="6"/>
        <v>-16508.8</v>
      </c>
      <c r="J27" s="33">
        <f t="shared" si="6"/>
        <v>-11800.8</v>
      </c>
      <c r="K27" s="33">
        <f t="shared" si="6"/>
        <v>-34082.4</v>
      </c>
      <c r="L27" s="33">
        <f aca="true" t="shared" si="7" ref="L27:L33">SUM(B27:K27)</f>
        <v>-336517.51</v>
      </c>
      <c r="M27"/>
    </row>
    <row r="28" spans="1:13" ht="18.75" customHeight="1">
      <c r="A28" s="27" t="s">
        <v>30</v>
      </c>
      <c r="B28" s="33">
        <f>B29+B30+B31+B32</f>
        <v>-17956.4</v>
      </c>
      <c r="C28" s="33">
        <f aca="true" t="shared" si="8" ref="C28:K28">C29+C30+C31+C32</f>
        <v>-19166.4</v>
      </c>
      <c r="D28" s="33">
        <f t="shared" si="8"/>
        <v>-62356.8</v>
      </c>
      <c r="E28" s="33">
        <f t="shared" si="8"/>
        <v>-53649.2</v>
      </c>
      <c r="F28" s="33">
        <f t="shared" si="8"/>
        <v>-52474.4</v>
      </c>
      <c r="G28" s="33">
        <f t="shared" si="8"/>
        <v>-26070</v>
      </c>
      <c r="H28" s="33">
        <f t="shared" si="8"/>
        <v>-10058.4</v>
      </c>
      <c r="I28" s="33">
        <f t="shared" si="8"/>
        <v>-16508.8</v>
      </c>
      <c r="J28" s="33">
        <f t="shared" si="8"/>
        <v>-11800.8</v>
      </c>
      <c r="K28" s="33">
        <f t="shared" si="8"/>
        <v>-34082.4</v>
      </c>
      <c r="L28" s="33">
        <f t="shared" si="7"/>
        <v>-304123.6</v>
      </c>
      <c r="M28"/>
    </row>
    <row r="29" spans="1:13" s="36" customFormat="1" ht="18.75" customHeight="1">
      <c r="A29" s="34" t="s">
        <v>58</v>
      </c>
      <c r="B29" s="33">
        <f>-ROUND((B9)*$E$3,2)</f>
        <v>-17956.4</v>
      </c>
      <c r="C29" s="33">
        <f aca="true" t="shared" si="9" ref="C29:K29">-ROUND((C9)*$E$3,2)</f>
        <v>-19166.4</v>
      </c>
      <c r="D29" s="33">
        <f t="shared" si="9"/>
        <v>-62356.8</v>
      </c>
      <c r="E29" s="33">
        <f t="shared" si="9"/>
        <v>-53649.2</v>
      </c>
      <c r="F29" s="33">
        <f t="shared" si="9"/>
        <v>-52474.4</v>
      </c>
      <c r="G29" s="33">
        <f t="shared" si="9"/>
        <v>-26070</v>
      </c>
      <c r="H29" s="33">
        <f t="shared" si="9"/>
        <v>-10058.4</v>
      </c>
      <c r="I29" s="33">
        <f t="shared" si="9"/>
        <v>-16508.8</v>
      </c>
      <c r="J29" s="33">
        <f t="shared" si="9"/>
        <v>-11800.8</v>
      </c>
      <c r="K29" s="33">
        <f t="shared" si="9"/>
        <v>-34082.4</v>
      </c>
      <c r="L29" s="33">
        <f t="shared" si="7"/>
        <v>-304123.6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209921.89</v>
      </c>
      <c r="C48" s="41">
        <f aca="true" t="shared" si="12" ref="C48:K48">IF(C17+C27+C40+C49&lt;0,0,C17+C27+C49)</f>
        <v>173925.95000000004</v>
      </c>
      <c r="D48" s="41">
        <f t="shared" si="12"/>
        <v>621603.4699999999</v>
      </c>
      <c r="E48" s="41">
        <f t="shared" si="12"/>
        <v>539064.49</v>
      </c>
      <c r="F48" s="41">
        <f t="shared" si="12"/>
        <v>554285.5399999999</v>
      </c>
      <c r="G48" s="41">
        <f t="shared" si="12"/>
        <v>253479.75999999995</v>
      </c>
      <c r="H48" s="41">
        <f t="shared" si="12"/>
        <v>134859.62</v>
      </c>
      <c r="I48" s="41">
        <f t="shared" si="12"/>
        <v>213675.45</v>
      </c>
      <c r="J48" s="41">
        <f t="shared" si="12"/>
        <v>190972.28</v>
      </c>
      <c r="K48" s="41">
        <f t="shared" si="12"/>
        <v>308429.77999999997</v>
      </c>
      <c r="L48" s="42">
        <f>SUM(B48:K48)</f>
        <v>3200218.2299999995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209921.89</v>
      </c>
      <c r="C54" s="41">
        <f aca="true" t="shared" si="14" ref="C54:J54">SUM(C55:C66)</f>
        <v>173925.96</v>
      </c>
      <c r="D54" s="41">
        <f t="shared" si="14"/>
        <v>621603.48</v>
      </c>
      <c r="E54" s="41">
        <f t="shared" si="14"/>
        <v>539064.49</v>
      </c>
      <c r="F54" s="41">
        <f t="shared" si="14"/>
        <v>554285.54</v>
      </c>
      <c r="G54" s="41">
        <f t="shared" si="14"/>
        <v>253479.76</v>
      </c>
      <c r="H54" s="41">
        <f t="shared" si="14"/>
        <v>134859.62</v>
      </c>
      <c r="I54" s="41">
        <f>SUM(I55:I69)</f>
        <v>213675.45</v>
      </c>
      <c r="J54" s="41">
        <f t="shared" si="14"/>
        <v>190972.28</v>
      </c>
      <c r="K54" s="41">
        <f>SUM(K55:K68)</f>
        <v>308429.78</v>
      </c>
      <c r="L54" s="46">
        <f>SUM(B54:K54)</f>
        <v>3200218.25</v>
      </c>
      <c r="M54" s="40"/>
    </row>
    <row r="55" spans="1:13" ht="18.75" customHeight="1">
      <c r="A55" s="47" t="s">
        <v>51</v>
      </c>
      <c r="B55" s="48">
        <v>209921.89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209921.89</v>
      </c>
      <c r="M55" s="40"/>
    </row>
    <row r="56" spans="1:12" ht="18.75" customHeight="1">
      <c r="A56" s="47" t="s">
        <v>61</v>
      </c>
      <c r="B56" s="17">
        <v>0</v>
      </c>
      <c r="C56" s="48">
        <v>151976.5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151976.5</v>
      </c>
    </row>
    <row r="57" spans="1:12" ht="18.75" customHeight="1">
      <c r="A57" s="47" t="s">
        <v>62</v>
      </c>
      <c r="B57" s="17">
        <v>0</v>
      </c>
      <c r="C57" s="48">
        <v>21949.46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21949.46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621603.48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621603.48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539064.49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539064.49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554285.54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554285.54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253479.76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253479.76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134859.62</v>
      </c>
      <c r="I62" s="17">
        <v>0</v>
      </c>
      <c r="J62" s="17">
        <v>0</v>
      </c>
      <c r="K62" s="17">
        <v>0</v>
      </c>
      <c r="L62" s="46">
        <f t="shared" si="15"/>
        <v>134859.62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190972.28</v>
      </c>
      <c r="K64" s="17">
        <v>0</v>
      </c>
      <c r="L64" s="46">
        <f t="shared" si="15"/>
        <v>190972.28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156528.11</v>
      </c>
      <c r="L65" s="46">
        <f t="shared" si="15"/>
        <v>156528.11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151901.67</v>
      </c>
      <c r="L66" s="46">
        <f t="shared" si="15"/>
        <v>151901.67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213675.45</v>
      </c>
      <c r="J69" s="53">
        <v>0</v>
      </c>
      <c r="K69" s="53">
        <v>0</v>
      </c>
      <c r="L69" s="51">
        <f>SUM(B69:K69)</f>
        <v>213675.45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2021-07-22T18:14:58Z</dcterms:modified>
  <cp:category/>
  <cp:version/>
  <cp:contentType/>
  <cp:contentStatus/>
</cp:coreProperties>
</file>