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<sst xmlns="http://schemas.openxmlformats.org/spreadsheetml/2006/main" count="80" uniqueCount="79">
  <si>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</si>
  <si>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</si>
  <si>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</si>
  <si>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</si>
  <si>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</si>
  <si>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</si>
  <si>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</si>
  <si>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</si>
  <si>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</si>
  <si>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</si>
  <si>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</si>
  <si>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</si>
  <si>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</si>
  <si>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</si>
  <si>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</si>
  <si>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</si>
  <si>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</si>
  <si>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</si>
  <si>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</si>
  <si>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</si>
  <si>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</si>
  <si>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</si>
  <si>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</si>
  <si>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</si>
  <si>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</si>
  <si>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</si>
  <si>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</si>
  <si>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</si>
  <si>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</si>
  <si>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</si>
  <si>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</si>
  <si>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</si>
  <si>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</si>
  <si>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</si>
  <si>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</si>
  <si>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</si>
  <si>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</si>
  <si>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</si>
  <si>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</si>
  <si>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</si>
  <si>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</si>
  <si>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</si>
  <si>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</si>
  <si>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</si>
  <si>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</si>
  <si>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</si>
  <si>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</si>
  <si>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</si>
  <si>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</si>
  <si>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</si>
  <si>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</si>
  <si>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</si>
  <si>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</si>
  <si>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</si>
  <si>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</si>
  <si>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</si>
  <si>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</si>
  <si>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</si>
  <si>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</si>
  <si>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</si>
  <si>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</si>
  <si>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</si>
  <si>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</si>
  <si>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</si>
  <si>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</si>
  <si>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</si>
  <si>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</si>
  <si>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</si>
  <si>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</si>
  <si>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</si>
  <si>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</si>
  <si>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</si>
  <si>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</si>
  <si>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</si>
  <si>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</si>
  <si>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16/07/21 - VENCIMENTO 23/07/21</t>
  </si>
  <si>
    <t>7.15. Consórcio KBPX</t>
  </si>
  <si>
    <t>5.3. Revisão de Remuneração pelo Transporte Coletivo ¹</t>
  </si>
  <si>
    <t>¹ Energia para tração mai e jun.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</si>
</sst>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61667</v>
      </c>
      <c r="C7" s="10">
        <f>C8+C11</f>
        <v>78858</v>
      </c>
      <c r="D7" s="10">
        <f aca="true" t="shared" si="0" ref="D7:K7">D8+D11</f>
        <v>226727</v>
      </c>
      <c r="E7" s="10">
        <f t="shared" si="0"/>
        <v>193832</v>
      </c>
      <c r="F7" s="10">
        <f t="shared" si="0"/>
        <v>207003</v>
      </c>
      <c r="G7" s="10">
        <f t="shared" si="0"/>
        <v>104889</v>
      </c>
      <c r="H7" s="10">
        <f t="shared" si="0"/>
        <v>53715</v>
      </c>
      <c r="I7" s="10">
        <f t="shared" si="0"/>
        <v>97700</v>
      </c>
      <c r="J7" s="10">
        <f t="shared" si="0"/>
        <v>78855</v>
      </c>
      <c r="K7" s="10">
        <f t="shared" si="0"/>
        <v>158550</v>
      </c>
      <c r="L7" s="10">
        <f>SUM(B7:K7)</f>
        <v>1261796</v>
      </c>
      <c r="M7" s="11"/>
    </row>
    <row r="8" spans="1:13" ht="17.25" customHeight="1">
      <c r="A8" s="12" t="s">
        <v>18</v>
      </c>
      <c r="B8" s="13">
        <f>B9+B10</f>
        <v>5011</v>
      </c>
      <c r="C8" s="13">
        <f aca="true" t="shared" si="1" ref="C8:K8">C9+C10</f>
        <v>6027</v>
      </c>
      <c r="D8" s="13">
        <f t="shared" si="1"/>
        <v>18103</v>
      </c>
      <c r="E8" s="13">
        <f t="shared" si="1"/>
        <v>13922</v>
      </c>
      <c r="F8" s="13">
        <f t="shared" si="1"/>
        <v>14352</v>
      </c>
      <c r="G8" s="13">
        <f t="shared" si="1"/>
        <v>8470</v>
      </c>
      <c r="H8" s="13">
        <f t="shared" si="1"/>
        <v>3828</v>
      </c>
      <c r="I8" s="13">
        <f t="shared" si="1"/>
        <v>5324</v>
      </c>
      <c r="J8" s="13">
        <f t="shared" si="1"/>
        <v>5112</v>
      </c>
      <c r="K8" s="13">
        <f t="shared" si="1"/>
        <v>10445</v>
      </c>
      <c r="L8" s="13">
        <f>SUM(B8:K8)</f>
        <v>90594</v>
      </c>
      <c r="M8"/>
    </row>
    <row r="9" spans="1:13" ht="17.25" customHeight="1">
      <c r="A9" s="14" t="s">
        <v>19</v>
      </c>
      <c r="B9" s="15">
        <v>5011</v>
      </c>
      <c r="C9" s="15">
        <v>6027</v>
      </c>
      <c r="D9" s="15">
        <v>18103</v>
      </c>
      <c r="E9" s="15">
        <v>13922</v>
      </c>
      <c r="F9" s="15">
        <v>14352</v>
      </c>
      <c r="G9" s="15">
        <v>8470</v>
      </c>
      <c r="H9" s="15">
        <v>3818</v>
      </c>
      <c r="I9" s="15">
        <v>5324</v>
      </c>
      <c r="J9" s="15">
        <v>5112</v>
      </c>
      <c r="K9" s="15">
        <v>10445</v>
      </c>
      <c r="L9" s="13">
        <f>SUM(B9:K9)</f>
        <v>90584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56656</v>
      </c>
      <c r="C11" s="15">
        <v>72831</v>
      </c>
      <c r="D11" s="15">
        <v>208624</v>
      </c>
      <c r="E11" s="15">
        <v>179910</v>
      </c>
      <c r="F11" s="15">
        <v>192651</v>
      </c>
      <c r="G11" s="15">
        <v>96419</v>
      </c>
      <c r="H11" s="15">
        <v>49887</v>
      </c>
      <c r="I11" s="15">
        <v>92376</v>
      </c>
      <c r="J11" s="15">
        <v>73743</v>
      </c>
      <c r="K11" s="15">
        <v>148105</v>
      </c>
      <c r="L11" s="13">
        <f>SUM(B11:K11)</f>
        <v>1171202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1.192097811457846</v>
      </c>
      <c r="C15" s="22">
        <v>1.406778535127399</v>
      </c>
      <c r="D15" s="22">
        <v>1.345789947342862</v>
      </c>
      <c r="E15" s="22">
        <v>1.237789486346398</v>
      </c>
      <c r="F15" s="22">
        <v>1.424700854181322</v>
      </c>
      <c r="G15" s="22">
        <v>1.390484573985673</v>
      </c>
      <c r="H15" s="22">
        <v>1.419071079766406</v>
      </c>
      <c r="I15" s="22">
        <v>1.274632764494703</v>
      </c>
      <c r="J15" s="22">
        <v>1.623233151696817</v>
      </c>
      <c r="K15" s="22">
        <v>1.239795384177679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429659.3499999999</v>
      </c>
      <c r="C17" s="25">
        <f aca="true" t="shared" si="2" ref="C17:K17">C18+C19+C20+C21+C22+C23+C24</f>
        <v>346082.30999999994</v>
      </c>
      <c r="D17" s="25">
        <f t="shared" si="2"/>
        <v>1140651.64</v>
      </c>
      <c r="E17" s="25">
        <f t="shared" si="2"/>
        <v>900606.9599999998</v>
      </c>
      <c r="F17" s="25">
        <f t="shared" si="2"/>
        <v>990105.8099999999</v>
      </c>
      <c r="G17" s="25">
        <f t="shared" si="2"/>
        <v>540775.52</v>
      </c>
      <c r="H17" s="25">
        <f t="shared" si="2"/>
        <v>314006.91</v>
      </c>
      <c r="I17" s="25">
        <f t="shared" si="2"/>
        <v>414548.06999999995</v>
      </c>
      <c r="J17" s="25">
        <f t="shared" si="2"/>
        <v>463944.32</v>
      </c>
      <c r="K17" s="25">
        <f t="shared" si="2"/>
        <v>582634.49</v>
      </c>
      <c r="L17" s="25">
        <f>L18+L19+L20+L21+L22+L23+L24</f>
        <v>6123015.38</v>
      </c>
      <c r="M17"/>
    </row>
    <row r="18" spans="1:13" ht="17.25" customHeight="1">
      <c r="A18" s="26" t="s">
        <v>24</v>
      </c>
      <c r="B18" s="33">
        <f aca="true" t="shared" si="3" ref="B18:K18">ROUND(B13*B7,2)</f>
        <v>358168.1</v>
      </c>
      <c r="C18" s="33">
        <f t="shared" si="3"/>
        <v>241408</v>
      </c>
      <c r="D18" s="33">
        <f t="shared" si="3"/>
        <v>826601.3</v>
      </c>
      <c r="E18" s="33">
        <f t="shared" si="3"/>
        <v>714658.58</v>
      </c>
      <c r="F18" s="33">
        <f t="shared" si="3"/>
        <v>675616.39</v>
      </c>
      <c r="G18" s="33">
        <f t="shared" si="3"/>
        <v>376184.4</v>
      </c>
      <c r="H18" s="33">
        <f t="shared" si="3"/>
        <v>212260.19</v>
      </c>
      <c r="I18" s="33">
        <f t="shared" si="3"/>
        <v>320661.17</v>
      </c>
      <c r="J18" s="33">
        <f t="shared" si="3"/>
        <v>278665.68</v>
      </c>
      <c r="K18" s="33">
        <f t="shared" si="3"/>
        <v>457464.32</v>
      </c>
      <c r="L18" s="33">
        <f aca="true" t="shared" si="4" ref="L18:L24">SUM(B18:K18)</f>
        <v>4461688.13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68803.31</v>
      </c>
      <c r="C19" s="33">
        <f t="shared" si="5"/>
        <v>98199.59</v>
      </c>
      <c r="D19" s="33">
        <f t="shared" si="5"/>
        <v>285830.42</v>
      </c>
      <c r="E19" s="33">
        <f t="shared" si="5"/>
        <v>169938.3</v>
      </c>
      <c r="F19" s="33">
        <f t="shared" si="5"/>
        <v>286934.86</v>
      </c>
      <c r="G19" s="33">
        <f t="shared" si="5"/>
        <v>146894.21</v>
      </c>
      <c r="H19" s="33">
        <f t="shared" si="5"/>
        <v>88952.11</v>
      </c>
      <c r="I19" s="33">
        <f t="shared" si="5"/>
        <v>88064.06</v>
      </c>
      <c r="J19" s="33">
        <f t="shared" si="5"/>
        <v>173673.69</v>
      </c>
      <c r="K19" s="33">
        <f t="shared" si="5"/>
        <v>109697.83</v>
      </c>
      <c r="L19" s="33">
        <f t="shared" si="4"/>
        <v>1516988.3800000001</v>
      </c>
      <c r="M19"/>
    </row>
    <row r="20" spans="1:13" ht="17.25" customHeight="1">
      <c r="A20" s="27" t="s">
        <v>26</v>
      </c>
      <c r="B20" s="33">
        <v>1580.91</v>
      </c>
      <c r="C20" s="33">
        <v>5133.49</v>
      </c>
      <c r="D20" s="33">
        <v>25537.46</v>
      </c>
      <c r="E20" s="33">
        <v>18415.35</v>
      </c>
      <c r="F20" s="33">
        <v>26213.33</v>
      </c>
      <c r="G20" s="33">
        <v>17933.11</v>
      </c>
      <c r="H20" s="33">
        <v>11453.38</v>
      </c>
      <c r="I20" s="33">
        <v>4481.61</v>
      </c>
      <c r="J20" s="33">
        <v>8922.49</v>
      </c>
      <c r="K20" s="33">
        <v>12789.88</v>
      </c>
      <c r="L20" s="33">
        <f t="shared" si="4"/>
        <v>132461.01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-234.2</v>
      </c>
      <c r="C23" s="33">
        <v>0</v>
      </c>
      <c r="D23" s="33">
        <v>0</v>
      </c>
      <c r="E23" s="33">
        <v>-758.7</v>
      </c>
      <c r="F23" s="33">
        <v>0</v>
      </c>
      <c r="G23" s="33">
        <v>-236.2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-1229.1000000000001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-406655.1</v>
      </c>
      <c r="C27" s="33">
        <f t="shared" si="6"/>
        <v>-26518.8</v>
      </c>
      <c r="D27" s="33">
        <f t="shared" si="6"/>
        <v>-79653.2</v>
      </c>
      <c r="E27" s="33">
        <f t="shared" si="6"/>
        <v>-65817.35</v>
      </c>
      <c r="F27" s="33">
        <f t="shared" si="6"/>
        <v>-63148.8</v>
      </c>
      <c r="G27" s="33">
        <f t="shared" si="6"/>
        <v>-37268</v>
      </c>
      <c r="H27" s="33">
        <f t="shared" si="6"/>
        <v>-24637.16</v>
      </c>
      <c r="I27" s="33">
        <f t="shared" si="6"/>
        <v>-27793.72</v>
      </c>
      <c r="J27" s="33">
        <f t="shared" si="6"/>
        <v>-22492.8</v>
      </c>
      <c r="K27" s="33">
        <f t="shared" si="6"/>
        <v>-45958</v>
      </c>
      <c r="L27" s="33">
        <f aca="true" t="shared" si="7" ref="L27:L33">SUM(B27:K27)</f>
        <v>-799942.93</v>
      </c>
      <c r="M27"/>
    </row>
    <row r="28" spans="1:13" ht="18.75" customHeight="1">
      <c r="A28" s="27" t="s">
        <v>30</v>
      </c>
      <c r="B28" s="33">
        <f>B29+B30+B31+B32</f>
        <v>-22048.4</v>
      </c>
      <c r="C28" s="33">
        <f aca="true" t="shared" si="8" ref="C28:K28">C29+C30+C31+C32</f>
        <v>-26518.8</v>
      </c>
      <c r="D28" s="33">
        <f t="shared" si="8"/>
        <v>-79653.2</v>
      </c>
      <c r="E28" s="33">
        <f t="shared" si="8"/>
        <v>-61256.8</v>
      </c>
      <c r="F28" s="33">
        <f t="shared" si="8"/>
        <v>-63148.8</v>
      </c>
      <c r="G28" s="33">
        <f t="shared" si="8"/>
        <v>-37268</v>
      </c>
      <c r="H28" s="33">
        <f t="shared" si="8"/>
        <v>-16799.2</v>
      </c>
      <c r="I28" s="33">
        <f t="shared" si="8"/>
        <v>-27793.72</v>
      </c>
      <c r="J28" s="33">
        <f t="shared" si="8"/>
        <v>-22492.8</v>
      </c>
      <c r="K28" s="33">
        <f t="shared" si="8"/>
        <v>-45958</v>
      </c>
      <c r="L28" s="33">
        <f t="shared" si="7"/>
        <v>-402937.72000000003</v>
      </c>
      <c r="M28"/>
    </row>
    <row r="29" spans="1:13" s="36" customFormat="1" ht="18.75" customHeight="1">
      <c r="A29" s="34" t="s">
        <v>57</v>
      </c>
      <c r="B29" s="33">
        <f>-ROUND((B9)*$E$3,2)</f>
        <v>-22048.4</v>
      </c>
      <c r="C29" s="33">
        <f aca="true" t="shared" si="9" ref="C29:K29">-ROUND((C9)*$E$3,2)</f>
        <v>-26518.8</v>
      </c>
      <c r="D29" s="33">
        <f t="shared" si="9"/>
        <v>-79653.2</v>
      </c>
      <c r="E29" s="33">
        <f t="shared" si="9"/>
        <v>-61256.8</v>
      </c>
      <c r="F29" s="33">
        <f t="shared" si="9"/>
        <v>-63148.8</v>
      </c>
      <c r="G29" s="33">
        <f t="shared" si="9"/>
        <v>-37268</v>
      </c>
      <c r="H29" s="33">
        <f t="shared" si="9"/>
        <v>-16799.2</v>
      </c>
      <c r="I29" s="33">
        <f t="shared" si="9"/>
        <v>-23425.6</v>
      </c>
      <c r="J29" s="33">
        <f t="shared" si="9"/>
        <v>-22492.8</v>
      </c>
      <c r="K29" s="33">
        <f t="shared" si="9"/>
        <v>-45958</v>
      </c>
      <c r="L29" s="33">
        <f t="shared" si="7"/>
        <v>-398569.6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-56.31</v>
      </c>
      <c r="J31" s="17">
        <v>0</v>
      </c>
      <c r="K31" s="17">
        <v>0</v>
      </c>
      <c r="L31" s="33">
        <f t="shared" si="7"/>
        <v>-56.31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-4311.81</v>
      </c>
      <c r="J32" s="17">
        <v>0</v>
      </c>
      <c r="K32" s="17">
        <v>0</v>
      </c>
      <c r="L32" s="33">
        <f t="shared" si="7"/>
        <v>-4311.81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-364611.3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>SUM(B46:K46)</f>
        <v>-364611.3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23004.24999999994</v>
      </c>
      <c r="C48" s="41">
        <f aca="true" t="shared" si="12" ref="C48:K48">IF(C17+C27+C40+C49&lt;0,0,C17+C27+C49)</f>
        <v>319563.50999999995</v>
      </c>
      <c r="D48" s="41">
        <f t="shared" si="12"/>
        <v>1060998.44</v>
      </c>
      <c r="E48" s="41">
        <f t="shared" si="12"/>
        <v>834789.6099999999</v>
      </c>
      <c r="F48" s="41">
        <f t="shared" si="12"/>
        <v>926957.0099999999</v>
      </c>
      <c r="G48" s="41">
        <f t="shared" si="12"/>
        <v>503507.52</v>
      </c>
      <c r="H48" s="41">
        <f t="shared" si="12"/>
        <v>289369.75</v>
      </c>
      <c r="I48" s="41">
        <f t="shared" si="12"/>
        <v>386754.35</v>
      </c>
      <c r="J48" s="41">
        <f t="shared" si="12"/>
        <v>441451.52</v>
      </c>
      <c r="K48" s="41">
        <f t="shared" si="12"/>
        <v>536676.49</v>
      </c>
      <c r="L48" s="42">
        <f>SUM(B48:K48)</f>
        <v>5323072.449999999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23004.25</v>
      </c>
      <c r="C54" s="41">
        <f aca="true" t="shared" si="14" ref="C54:J54">SUM(C55:C66)</f>
        <v>319563.5</v>
      </c>
      <c r="D54" s="41">
        <f t="shared" si="14"/>
        <v>1060998.44</v>
      </c>
      <c r="E54" s="41">
        <f t="shared" si="14"/>
        <v>834789.61</v>
      </c>
      <c r="F54" s="41">
        <f t="shared" si="14"/>
        <v>926957.01</v>
      </c>
      <c r="G54" s="41">
        <f t="shared" si="14"/>
        <v>503507.51</v>
      </c>
      <c r="H54" s="41">
        <f t="shared" si="14"/>
        <v>289369.75</v>
      </c>
      <c r="I54" s="41">
        <f>SUM(I55:I69)</f>
        <v>386754.35</v>
      </c>
      <c r="J54" s="41">
        <f t="shared" si="14"/>
        <v>441451.52</v>
      </c>
      <c r="K54" s="41">
        <f>SUM(K55:K68)</f>
        <v>536676.48</v>
      </c>
      <c r="L54" s="46">
        <f>SUM(B54:K54)</f>
        <v>5323072.42</v>
      </c>
      <c r="M54" s="40"/>
    </row>
    <row r="55" spans="1:13" ht="18.75" customHeight="1">
      <c r="A55" s="47" t="s">
        <v>50</v>
      </c>
      <c r="B55" s="48">
        <v>23004.25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23004.25</v>
      </c>
      <c r="M55" s="40"/>
    </row>
    <row r="56" spans="1:12" ht="18.75" customHeight="1">
      <c r="A56" s="47" t="s">
        <v>60</v>
      </c>
      <c r="B56" s="17">
        <v>0</v>
      </c>
      <c r="C56" s="48">
        <v>279202.63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279202.63</v>
      </c>
    </row>
    <row r="57" spans="1:12" ht="18.75" customHeight="1">
      <c r="A57" s="47" t="s">
        <v>61</v>
      </c>
      <c r="B57" s="17">
        <v>0</v>
      </c>
      <c r="C57" s="48">
        <v>40360.87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40360.87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1060998.44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1060998.44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834789.61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834789.61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926957.01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926957.01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503507.51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503507.51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289369.75</v>
      </c>
      <c r="I62" s="17">
        <v>0</v>
      </c>
      <c r="J62" s="17">
        <v>0</v>
      </c>
      <c r="K62" s="17">
        <v>0</v>
      </c>
      <c r="L62" s="46">
        <f t="shared" si="15"/>
        <v>289369.75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441451.52</v>
      </c>
      <c r="K64" s="17">
        <v>0</v>
      </c>
      <c r="L64" s="46">
        <f t="shared" si="15"/>
        <v>441451.52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298284.79</v>
      </c>
      <c r="L65" s="46">
        <f t="shared" si="15"/>
        <v>298284.79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238391.69</v>
      </c>
      <c r="L66" s="46">
        <f t="shared" si="15"/>
        <v>238391.69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386754.35</v>
      </c>
      <c r="J69" s="53">
        <v>0</v>
      </c>
      <c r="K69" s="53">
        <v>0</v>
      </c>
      <c r="L69" s="51">
        <f>SUM(B69:K69)</f>
        <v>386754.35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2021-07-22T18:13:08Z</dcterms:modified>
  <cp:category/>
  <cp:version/>
  <cp:contentType/>
  <cp:contentStatus/>
</cp:coreProperties>
</file>