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<sst xmlns="http://schemas.openxmlformats.org/spreadsheetml/2006/main" count="79" uniqueCount="78">
  <si>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</si>
  <si>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</si>
  <si>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</si>
  <si>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</si>
  <si>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</si>
  <si>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</si>
  <si>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</si>
  <si>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</si>
  <si>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</si>
  <si>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</si>
  <si>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</si>
  <si>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</si>
  <si>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</si>
  <si>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</si>
  <si>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</si>
  <si>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</si>
  <si>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</si>
  <si>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</si>
  <si>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</si>
  <si>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</si>
  <si>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</si>
  <si>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</si>
  <si>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</si>
  <si>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</si>
  <si>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</si>
  <si>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</si>
  <si>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</si>
  <si>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</si>
  <si>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</si>
  <si>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</si>
  <si>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</si>
  <si>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</si>
  <si>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</si>
  <si>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</si>
  <si>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</si>
  <si>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</si>
  <si>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</si>
  <si>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</si>
  <si>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</si>
  <si>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</si>
  <si>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</si>
  <si>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</si>
  <si>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</si>
  <si>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</si>
  <si>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</si>
  <si>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</si>
  <si>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</si>
  <si>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</si>
  <si>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</si>
  <si>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</si>
  <si>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</si>
  <si>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</si>
  <si>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</si>
  <si>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</si>
  <si>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</si>
  <si>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</si>
  <si>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</si>
  <si>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</si>
  <si>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</si>
  <si>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</si>
  <si>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</si>
  <si>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</si>
  <si>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</si>
  <si>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</si>
  <si>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</si>
  <si>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</si>
  <si>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</si>
  <si>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</si>
  <si>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</si>
  <si>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</si>
  <si>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</si>
  <si>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</si>
  <si>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</si>
  <si>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</si>
  <si>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</si>
  <si>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</si>
  <si>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14/07/21 - VENCIMENTO 21/07/21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</si>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</sst>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64295</v>
      </c>
      <c r="C7" s="10">
        <f>C8+C11</f>
        <v>79816</v>
      </c>
      <c r="D7" s="10">
        <f aca="true" t="shared" si="0" ref="D7:K7">D8+D11</f>
        <v>228552</v>
      </c>
      <c r="E7" s="10">
        <f t="shared" si="0"/>
        <v>202493</v>
      </c>
      <c r="F7" s="10">
        <f t="shared" si="0"/>
        <v>212160</v>
      </c>
      <c r="G7" s="10">
        <f t="shared" si="0"/>
        <v>106462</v>
      </c>
      <c r="H7" s="10">
        <f t="shared" si="0"/>
        <v>53305</v>
      </c>
      <c r="I7" s="10">
        <f t="shared" si="0"/>
        <v>98004</v>
      </c>
      <c r="J7" s="10">
        <f t="shared" si="0"/>
        <v>80127</v>
      </c>
      <c r="K7" s="10">
        <f t="shared" si="0"/>
        <v>158767</v>
      </c>
      <c r="L7" s="10">
        <f>SUM(B7:K7)</f>
        <v>1283981</v>
      </c>
      <c r="M7" s="11"/>
    </row>
    <row r="8" spans="1:13" ht="17.25" customHeight="1">
      <c r="A8" s="12" t="s">
        <v>18</v>
      </c>
      <c r="B8" s="13">
        <f>B9+B10</f>
        <v>4552</v>
      </c>
      <c r="C8" s="13">
        <f aca="true" t="shared" si="1" ref="C8:K8">C9+C10</f>
        <v>5161</v>
      </c>
      <c r="D8" s="13">
        <f t="shared" si="1"/>
        <v>14553</v>
      </c>
      <c r="E8" s="13">
        <f t="shared" si="1"/>
        <v>11788</v>
      </c>
      <c r="F8" s="13">
        <f t="shared" si="1"/>
        <v>11573</v>
      </c>
      <c r="G8" s="13">
        <f t="shared" si="1"/>
        <v>7175</v>
      </c>
      <c r="H8" s="13">
        <f t="shared" si="1"/>
        <v>3208</v>
      </c>
      <c r="I8" s="13">
        <f t="shared" si="1"/>
        <v>4386</v>
      </c>
      <c r="J8" s="13">
        <f t="shared" si="1"/>
        <v>4353</v>
      </c>
      <c r="K8" s="13">
        <f t="shared" si="1"/>
        <v>9073</v>
      </c>
      <c r="L8" s="13">
        <f>SUM(B8:K8)</f>
        <v>75822</v>
      </c>
      <c r="M8"/>
    </row>
    <row r="9" spans="1:13" ht="17.25" customHeight="1">
      <c r="A9" s="14" t="s">
        <v>19</v>
      </c>
      <c r="B9" s="15">
        <v>4552</v>
      </c>
      <c r="C9" s="15">
        <v>5161</v>
      </c>
      <c r="D9" s="15">
        <v>14553</v>
      </c>
      <c r="E9" s="15">
        <v>11788</v>
      </c>
      <c r="F9" s="15">
        <v>11573</v>
      </c>
      <c r="G9" s="15">
        <v>7175</v>
      </c>
      <c r="H9" s="15">
        <v>3201</v>
      </c>
      <c r="I9" s="15">
        <v>4386</v>
      </c>
      <c r="J9" s="15">
        <v>4353</v>
      </c>
      <c r="K9" s="15">
        <v>9073</v>
      </c>
      <c r="L9" s="13">
        <f>SUM(B9:K9)</f>
        <v>75815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59743</v>
      </c>
      <c r="C11" s="15">
        <v>74655</v>
      </c>
      <c r="D11" s="15">
        <v>213999</v>
      </c>
      <c r="E11" s="15">
        <v>190705</v>
      </c>
      <c r="F11" s="15">
        <v>200587</v>
      </c>
      <c r="G11" s="15">
        <v>99287</v>
      </c>
      <c r="H11" s="15">
        <v>50097</v>
      </c>
      <c r="I11" s="15">
        <v>93618</v>
      </c>
      <c r="J11" s="15">
        <v>75774</v>
      </c>
      <c r="K11" s="15">
        <v>149694</v>
      </c>
      <c r="L11" s="13">
        <f>SUM(B11:K11)</f>
        <v>1208159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1.143504584415429</v>
      </c>
      <c r="C15" s="22">
        <v>1.387897817113915</v>
      </c>
      <c r="D15" s="22">
        <v>1.336979449672213</v>
      </c>
      <c r="E15" s="22">
        <v>1.196178510562231</v>
      </c>
      <c r="F15" s="22">
        <v>1.38748947741501</v>
      </c>
      <c r="G15" s="22">
        <v>1.390988148410497</v>
      </c>
      <c r="H15" s="22">
        <v>1.424147556128644</v>
      </c>
      <c r="I15" s="22">
        <v>1.271590759474867</v>
      </c>
      <c r="J15" s="22">
        <v>1.609057901588128</v>
      </c>
      <c r="K15" s="22">
        <v>1.230170836019862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429853.9599999999</v>
      </c>
      <c r="C17" s="25">
        <f aca="true" t="shared" si="2" ref="C17:K17">C18+C19+C20+C21+C22+C23+C24</f>
        <v>345553.92</v>
      </c>
      <c r="D17" s="25">
        <f t="shared" si="2"/>
        <v>1142000.3299999998</v>
      </c>
      <c r="E17" s="25">
        <f t="shared" si="2"/>
        <v>909609.3499999999</v>
      </c>
      <c r="F17" s="25">
        <f t="shared" si="2"/>
        <v>988288.22</v>
      </c>
      <c r="G17" s="25">
        <f t="shared" si="2"/>
        <v>549379.14</v>
      </c>
      <c r="H17" s="25">
        <f t="shared" si="2"/>
        <v>312642.93</v>
      </c>
      <c r="I17" s="25">
        <f t="shared" si="2"/>
        <v>414841.36</v>
      </c>
      <c r="J17" s="25">
        <f t="shared" si="2"/>
        <v>467308.57</v>
      </c>
      <c r="K17" s="25">
        <f t="shared" si="2"/>
        <v>579081.6699999999</v>
      </c>
      <c r="L17" s="25">
        <f>L18+L19+L20+L21+L22+L23+L24</f>
        <v>6138559.450000001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373431.79</v>
      </c>
      <c r="C18" s="33">
        <f t="shared" si="3"/>
        <v>244340.72</v>
      </c>
      <c r="D18" s="33">
        <f t="shared" si="3"/>
        <v>833254.88</v>
      </c>
      <c r="E18" s="33">
        <f t="shared" si="3"/>
        <v>746591.69</v>
      </c>
      <c r="F18" s="33">
        <f t="shared" si="3"/>
        <v>692447.81</v>
      </c>
      <c r="G18" s="33">
        <f t="shared" si="3"/>
        <v>381825.96</v>
      </c>
      <c r="H18" s="33">
        <f t="shared" si="3"/>
        <v>210640.04</v>
      </c>
      <c r="I18" s="33">
        <f t="shared" si="3"/>
        <v>321658.93</v>
      </c>
      <c r="J18" s="33">
        <f t="shared" si="3"/>
        <v>283160.81</v>
      </c>
      <c r="K18" s="33">
        <f t="shared" si="3"/>
        <v>458090.43</v>
      </c>
      <c r="L18" s="33">
        <f aca="true" t="shared" si="4" ref="L18:L24">SUM(B18:K18)</f>
        <v>4545443.0600000005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53589.17</v>
      </c>
      <c r="C19" s="33">
        <f t="shared" si="5"/>
        <v>94779.23</v>
      </c>
      <c r="D19" s="33">
        <f t="shared" si="5"/>
        <v>280789.77</v>
      </c>
      <c r="E19" s="33">
        <f t="shared" si="5"/>
        <v>146465.25</v>
      </c>
      <c r="F19" s="33">
        <f t="shared" si="5"/>
        <v>268316.24</v>
      </c>
      <c r="G19" s="33">
        <f t="shared" si="5"/>
        <v>149289.43</v>
      </c>
      <c r="H19" s="33">
        <f t="shared" si="5"/>
        <v>89342.46</v>
      </c>
      <c r="I19" s="33">
        <f t="shared" si="5"/>
        <v>87359.59</v>
      </c>
      <c r="J19" s="33">
        <f t="shared" si="5"/>
        <v>172461.33</v>
      </c>
      <c r="K19" s="33">
        <f t="shared" si="5"/>
        <v>105439.06</v>
      </c>
      <c r="L19" s="33">
        <f t="shared" si="4"/>
        <v>1447831.5300000003</v>
      </c>
      <c r="M19"/>
    </row>
    <row r="20" spans="1:13" ht="17.25" customHeight="1">
      <c r="A20" s="27" t="s">
        <v>26</v>
      </c>
      <c r="B20" s="33">
        <v>1725.97</v>
      </c>
      <c r="C20" s="33">
        <v>5092.74</v>
      </c>
      <c r="D20" s="33">
        <v>25273.22</v>
      </c>
      <c r="E20" s="33">
        <v>18578.33</v>
      </c>
      <c r="F20" s="33">
        <v>26182.94</v>
      </c>
      <c r="G20" s="33">
        <v>18263.75</v>
      </c>
      <c r="H20" s="33">
        <v>11319.2</v>
      </c>
      <c r="I20" s="33">
        <v>4481.61</v>
      </c>
      <c r="J20" s="33">
        <v>9003.97</v>
      </c>
      <c r="K20" s="33">
        <v>12869.72</v>
      </c>
      <c r="L20" s="33">
        <f t="shared" si="4"/>
        <v>132791.44999999998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-234.2</v>
      </c>
      <c r="C23" s="33">
        <v>0</v>
      </c>
      <c r="D23" s="33">
        <v>0</v>
      </c>
      <c r="E23" s="33">
        <v>-379.35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-613.55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-40024.2</v>
      </c>
      <c r="C27" s="33">
        <f t="shared" si="6"/>
        <v>-22708.4</v>
      </c>
      <c r="D27" s="33">
        <f t="shared" si="6"/>
        <v>-64033.2</v>
      </c>
      <c r="E27" s="33">
        <f t="shared" si="6"/>
        <v>-56427.75</v>
      </c>
      <c r="F27" s="33">
        <f t="shared" si="6"/>
        <v>-50921.2</v>
      </c>
      <c r="G27" s="33">
        <f t="shared" si="6"/>
        <v>-31570</v>
      </c>
      <c r="H27" s="33">
        <f t="shared" si="6"/>
        <v>-21922.36</v>
      </c>
      <c r="I27" s="33">
        <f t="shared" si="6"/>
        <v>-24594.13</v>
      </c>
      <c r="J27" s="33">
        <f t="shared" si="6"/>
        <v>-19153.2</v>
      </c>
      <c r="K27" s="33">
        <f t="shared" si="6"/>
        <v>-39921.2</v>
      </c>
      <c r="L27" s="33">
        <f aca="true" t="shared" si="7" ref="L27:L33">SUM(B27:K27)</f>
        <v>-371275.64</v>
      </c>
      <c r="M27"/>
    </row>
    <row r="28" spans="1:13" ht="18.75" customHeight="1">
      <c r="A28" s="27" t="s">
        <v>30</v>
      </c>
      <c r="B28" s="33">
        <f>B29+B30+B31+B32</f>
        <v>-20028.8</v>
      </c>
      <c r="C28" s="33">
        <f aca="true" t="shared" si="8" ref="C28:K28">C29+C30+C31+C32</f>
        <v>-22708.4</v>
      </c>
      <c r="D28" s="33">
        <f t="shared" si="8"/>
        <v>-64033.2</v>
      </c>
      <c r="E28" s="33">
        <f t="shared" si="8"/>
        <v>-51867.2</v>
      </c>
      <c r="F28" s="33">
        <f t="shared" si="8"/>
        <v>-50921.2</v>
      </c>
      <c r="G28" s="33">
        <f t="shared" si="8"/>
        <v>-31570</v>
      </c>
      <c r="H28" s="33">
        <f t="shared" si="8"/>
        <v>-14084.4</v>
      </c>
      <c r="I28" s="33">
        <f t="shared" si="8"/>
        <v>-24594.13</v>
      </c>
      <c r="J28" s="33">
        <f t="shared" si="8"/>
        <v>-19153.2</v>
      </c>
      <c r="K28" s="33">
        <f t="shared" si="8"/>
        <v>-39921.2</v>
      </c>
      <c r="L28" s="33">
        <f t="shared" si="7"/>
        <v>-338881.73</v>
      </c>
      <c r="M28"/>
    </row>
    <row r="29" spans="1:13" s="36" customFormat="1" ht="18.75" customHeight="1">
      <c r="A29" s="34" t="s">
        <v>58</v>
      </c>
      <c r="B29" s="33">
        <f>-ROUND((B9)*$E$3,2)</f>
        <v>-20028.8</v>
      </c>
      <c r="C29" s="33">
        <f aca="true" t="shared" si="9" ref="C29:K29">-ROUND((C9)*$E$3,2)</f>
        <v>-22708.4</v>
      </c>
      <c r="D29" s="33">
        <f t="shared" si="9"/>
        <v>-64033.2</v>
      </c>
      <c r="E29" s="33">
        <f t="shared" si="9"/>
        <v>-51867.2</v>
      </c>
      <c r="F29" s="33">
        <f t="shared" si="9"/>
        <v>-50921.2</v>
      </c>
      <c r="G29" s="33">
        <f t="shared" si="9"/>
        <v>-31570</v>
      </c>
      <c r="H29" s="33">
        <f t="shared" si="9"/>
        <v>-14084.4</v>
      </c>
      <c r="I29" s="33">
        <f t="shared" si="9"/>
        <v>-19298.4</v>
      </c>
      <c r="J29" s="33">
        <f t="shared" si="9"/>
        <v>-19153.2</v>
      </c>
      <c r="K29" s="33">
        <f t="shared" si="9"/>
        <v>-39921.2</v>
      </c>
      <c r="L29" s="33">
        <f t="shared" si="7"/>
        <v>-333586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-61.94</v>
      </c>
      <c r="J31" s="17">
        <v>0</v>
      </c>
      <c r="K31" s="17">
        <v>0</v>
      </c>
      <c r="L31" s="33">
        <f t="shared" si="7"/>
        <v>-61.94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-5233.79</v>
      </c>
      <c r="J32" s="17">
        <v>0</v>
      </c>
      <c r="K32" s="17">
        <v>0</v>
      </c>
      <c r="L32" s="33">
        <f t="shared" si="7"/>
        <v>-5233.79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389829.7599999999</v>
      </c>
      <c r="C48" s="41">
        <f aca="true" t="shared" si="12" ref="C48:K48">IF(C17+C27+C40+C49&lt;0,0,C17+C27+C49)</f>
        <v>322845.51999999996</v>
      </c>
      <c r="D48" s="41">
        <f t="shared" si="12"/>
        <v>1077967.13</v>
      </c>
      <c r="E48" s="41">
        <f t="shared" si="12"/>
        <v>853181.5999999999</v>
      </c>
      <c r="F48" s="41">
        <f t="shared" si="12"/>
        <v>937367.02</v>
      </c>
      <c r="G48" s="41">
        <f t="shared" si="12"/>
        <v>517809.14</v>
      </c>
      <c r="H48" s="41">
        <f t="shared" si="12"/>
        <v>290720.57</v>
      </c>
      <c r="I48" s="41">
        <f t="shared" si="12"/>
        <v>390247.23</v>
      </c>
      <c r="J48" s="41">
        <f t="shared" si="12"/>
        <v>448155.37</v>
      </c>
      <c r="K48" s="41">
        <f t="shared" si="12"/>
        <v>539160.47</v>
      </c>
      <c r="L48" s="42">
        <f>SUM(B48:K48)</f>
        <v>5767283.8100000005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389829.76</v>
      </c>
      <c r="C54" s="41">
        <f aca="true" t="shared" si="14" ref="C54:J54">SUM(C55:C66)</f>
        <v>322845.52</v>
      </c>
      <c r="D54" s="41">
        <f t="shared" si="14"/>
        <v>1077967.13</v>
      </c>
      <c r="E54" s="41">
        <f t="shared" si="14"/>
        <v>853181.6</v>
      </c>
      <c r="F54" s="41">
        <f t="shared" si="14"/>
        <v>937367.02</v>
      </c>
      <c r="G54" s="41">
        <f t="shared" si="14"/>
        <v>517809.14</v>
      </c>
      <c r="H54" s="41">
        <f t="shared" si="14"/>
        <v>290720.57</v>
      </c>
      <c r="I54" s="41">
        <f>SUM(I55:I69)</f>
        <v>390247.23</v>
      </c>
      <c r="J54" s="41">
        <f t="shared" si="14"/>
        <v>448155.37</v>
      </c>
      <c r="K54" s="41">
        <f>SUM(K55:K68)</f>
        <v>539160.46</v>
      </c>
      <c r="L54" s="46">
        <f>SUM(B54:K54)</f>
        <v>5767283.800000001</v>
      </c>
      <c r="M54" s="40"/>
    </row>
    <row r="55" spans="1:13" ht="18.75" customHeight="1">
      <c r="A55" s="47" t="s">
        <v>51</v>
      </c>
      <c r="B55" s="48">
        <v>389829.76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389829.76</v>
      </c>
      <c r="M55" s="40"/>
    </row>
    <row r="56" spans="1:12" ht="18.75" customHeight="1">
      <c r="A56" s="47" t="s">
        <v>61</v>
      </c>
      <c r="B56" s="17">
        <v>0</v>
      </c>
      <c r="C56" s="48">
        <v>281844.14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281844.14</v>
      </c>
    </row>
    <row r="57" spans="1:12" ht="18.75" customHeight="1">
      <c r="A57" s="47" t="s">
        <v>62</v>
      </c>
      <c r="B57" s="17">
        <v>0</v>
      </c>
      <c r="C57" s="48">
        <v>41001.38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41001.38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1077967.13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1077967.13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853181.6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853181.6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937367.02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937367.02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517809.14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517809.14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290720.57</v>
      </c>
      <c r="I62" s="17">
        <v>0</v>
      </c>
      <c r="J62" s="17">
        <v>0</v>
      </c>
      <c r="K62" s="17">
        <v>0</v>
      </c>
      <c r="L62" s="46">
        <f t="shared" si="15"/>
        <v>290720.57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448155.37</v>
      </c>
      <c r="K64" s="17">
        <v>0</v>
      </c>
      <c r="L64" s="46">
        <f t="shared" si="15"/>
        <v>448155.37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300797.62</v>
      </c>
      <c r="L65" s="46">
        <f t="shared" si="15"/>
        <v>300797.62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238362.84</v>
      </c>
      <c r="L66" s="46">
        <f t="shared" si="15"/>
        <v>238362.84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390247.23</v>
      </c>
      <c r="J69" s="53">
        <v>0</v>
      </c>
      <c r="K69" s="53">
        <v>0</v>
      </c>
      <c r="L69" s="51">
        <f>SUM(B69:K69)</f>
        <v>390247.23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2021-07-20T16:36:02Z</dcterms:modified>
  <cp:category/>
  <cp:version/>
  <cp:contentType/>
  <cp:contentStatus/>
</cp:coreProperties>
</file>