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<sst xmlns="http://schemas.openxmlformats.org/spreadsheetml/2006/main" count="79" uniqueCount="78">
  <si>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</si>
  <si>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</si>
  <si>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</si>
  <si>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</si>
  <si>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</si>
  <si>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</si>
  <si>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</si>
  <si>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</si>
  <si>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</si>
  <si>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</si>
  <si>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</si>
  <si>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</si>
  <si>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</si>
  <si>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</si>
  <si>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</si>
  <si>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</si>
  <si>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</si>
  <si>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</si>
  <si>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</si>
  <si>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</si>
  <si>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</si>
  <si>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</si>
  <si>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</si>
  <si>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</si>
  <si>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</si>
  <si>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</si>
  <si>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</si>
  <si>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</si>
  <si>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</si>
  <si>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</si>
  <si>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</si>
  <si>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</si>
  <si>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</si>
  <si>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</si>
  <si>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</si>
  <si>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</si>
  <si>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</si>
  <si>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</si>
  <si>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</si>
  <si>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</si>
  <si>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</si>
  <si>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</si>
  <si>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</si>
  <si>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</si>
  <si>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</si>
  <si>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</si>
  <si>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</si>
  <si>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</si>
  <si>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</si>
  <si>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</si>
  <si>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</si>
  <si>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</si>
  <si>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</si>
  <si>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</si>
  <si>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</si>
  <si>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</si>
  <si>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</si>
  <si>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</si>
  <si>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</si>
  <si>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</si>
  <si>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</si>
  <si>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</si>
  <si>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</si>
  <si>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</si>
  <si>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</si>
  <si>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</si>
  <si>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</si>
  <si>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</si>
  <si>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</si>
  <si>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</si>
  <si>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</si>
  <si>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</si>
  <si>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</si>
  <si>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</si>
  <si>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</si>
  <si>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</si>
  <si>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13/07/21 - VENCIMENTO 20/07/21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</si>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</sst>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64651</v>
      </c>
      <c r="C7" s="10">
        <f>C8+C11</f>
        <v>78827</v>
      </c>
      <c r="D7" s="10">
        <f aca="true" t="shared" si="0" ref="D7:K7">D8+D11</f>
        <v>227040</v>
      </c>
      <c r="E7" s="10">
        <f t="shared" si="0"/>
        <v>200113</v>
      </c>
      <c r="F7" s="10">
        <f t="shared" si="0"/>
        <v>210910</v>
      </c>
      <c r="G7" s="10">
        <f t="shared" si="0"/>
        <v>105923</v>
      </c>
      <c r="H7" s="10">
        <f t="shared" si="0"/>
        <v>53088</v>
      </c>
      <c r="I7" s="10">
        <f t="shared" si="0"/>
        <v>96715</v>
      </c>
      <c r="J7" s="10">
        <f t="shared" si="0"/>
        <v>78720</v>
      </c>
      <c r="K7" s="10">
        <f t="shared" si="0"/>
        <v>157175</v>
      </c>
      <c r="L7" s="10">
        <f>SUM(B7:K7)</f>
        <v>1273162</v>
      </c>
      <c r="M7" s="11"/>
    </row>
    <row r="8" spans="1:13" ht="17.25" customHeight="1">
      <c r="A8" s="12" t="s">
        <v>18</v>
      </c>
      <c r="B8" s="13">
        <f>B9+B10</f>
        <v>4614</v>
      </c>
      <c r="C8" s="13">
        <f aca="true" t="shared" si="1" ref="C8:K8">C9+C10</f>
        <v>5258</v>
      </c>
      <c r="D8" s="13">
        <f t="shared" si="1"/>
        <v>14937</v>
      </c>
      <c r="E8" s="13">
        <f t="shared" si="1"/>
        <v>12180</v>
      </c>
      <c r="F8" s="13">
        <f t="shared" si="1"/>
        <v>11900</v>
      </c>
      <c r="G8" s="13">
        <f t="shared" si="1"/>
        <v>7237</v>
      </c>
      <c r="H8" s="13">
        <f t="shared" si="1"/>
        <v>3299</v>
      </c>
      <c r="I8" s="13">
        <f t="shared" si="1"/>
        <v>4427</v>
      </c>
      <c r="J8" s="13">
        <f t="shared" si="1"/>
        <v>4425</v>
      </c>
      <c r="K8" s="13">
        <f t="shared" si="1"/>
        <v>9214</v>
      </c>
      <c r="L8" s="13">
        <f>SUM(B8:K8)</f>
        <v>77491</v>
      </c>
      <c r="M8"/>
    </row>
    <row r="9" spans="1:13" ht="17.25" customHeight="1">
      <c r="A9" s="14" t="s">
        <v>19</v>
      </c>
      <c r="B9" s="15">
        <v>4613</v>
      </c>
      <c r="C9" s="15">
        <v>5258</v>
      </c>
      <c r="D9" s="15">
        <v>14937</v>
      </c>
      <c r="E9" s="15">
        <v>12180</v>
      </c>
      <c r="F9" s="15">
        <v>11900</v>
      </c>
      <c r="G9" s="15">
        <v>7237</v>
      </c>
      <c r="H9" s="15">
        <v>3293</v>
      </c>
      <c r="I9" s="15">
        <v>4427</v>
      </c>
      <c r="J9" s="15">
        <v>4425</v>
      </c>
      <c r="K9" s="15">
        <v>9214</v>
      </c>
      <c r="L9" s="13">
        <f>SUM(B9:K9)</f>
        <v>77484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60037</v>
      </c>
      <c r="C11" s="15">
        <v>73569</v>
      </c>
      <c r="D11" s="15">
        <v>212103</v>
      </c>
      <c r="E11" s="15">
        <v>187933</v>
      </c>
      <c r="F11" s="15">
        <v>199010</v>
      </c>
      <c r="G11" s="15">
        <v>98686</v>
      </c>
      <c r="H11" s="15">
        <v>49789</v>
      </c>
      <c r="I11" s="15">
        <v>92288</v>
      </c>
      <c r="J11" s="15">
        <v>74295</v>
      </c>
      <c r="K11" s="15">
        <v>147961</v>
      </c>
      <c r="L11" s="13">
        <f>SUM(B11:K11)</f>
        <v>1195671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1.153573698664953</v>
      </c>
      <c r="C15" s="22">
        <v>1.402535530910767</v>
      </c>
      <c r="D15" s="22">
        <v>1.342009849863964</v>
      </c>
      <c r="E15" s="22">
        <v>1.2024133580999</v>
      </c>
      <c r="F15" s="22">
        <v>1.393881846223133</v>
      </c>
      <c r="G15" s="22">
        <v>1.397554246641346</v>
      </c>
      <c r="H15" s="22">
        <v>1.428166683242168</v>
      </c>
      <c r="I15" s="22">
        <v>1.285488011743368</v>
      </c>
      <c r="J15" s="22">
        <v>1.634650372544437</v>
      </c>
      <c r="K15" s="22">
        <v>1.240611257051044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436047.7099999999</v>
      </c>
      <c r="C17" s="25">
        <f aca="true" t="shared" si="2" ref="C17:K17">C18+C19+C20+C21+C22+C23+C24</f>
        <v>344924.92</v>
      </c>
      <c r="D17" s="25">
        <f t="shared" si="2"/>
        <v>1138753.42</v>
      </c>
      <c r="E17" s="25">
        <f t="shared" si="2"/>
        <v>903749.49</v>
      </c>
      <c r="F17" s="25">
        <f t="shared" si="2"/>
        <v>986970.24</v>
      </c>
      <c r="G17" s="25">
        <f t="shared" si="2"/>
        <v>549089.9600000001</v>
      </c>
      <c r="H17" s="25">
        <f t="shared" si="2"/>
        <v>312260.75</v>
      </c>
      <c r="I17" s="25">
        <f t="shared" si="2"/>
        <v>413791.63</v>
      </c>
      <c r="J17" s="25">
        <f t="shared" si="2"/>
        <v>466264.57</v>
      </c>
      <c r="K17" s="25">
        <f t="shared" si="2"/>
        <v>578248.83</v>
      </c>
      <c r="L17" s="25">
        <f>L18+L19+L20+L21+L22+L23+L24</f>
        <v>6130101.52</v>
      </c>
      <c r="M17"/>
    </row>
    <row r="18" spans="1:13" ht="17.25" customHeight="1">
      <c r="A18" s="26" t="s">
        <v>24</v>
      </c>
      <c r="B18" s="33">
        <f aca="true" t="shared" si="3" ref="B18:K18">ROUND(B13*B7,2)</f>
        <v>375499.47</v>
      </c>
      <c r="C18" s="33">
        <f t="shared" si="3"/>
        <v>241313.1</v>
      </c>
      <c r="D18" s="33">
        <f t="shared" si="3"/>
        <v>827742.43</v>
      </c>
      <c r="E18" s="33">
        <f t="shared" si="3"/>
        <v>737816.63</v>
      </c>
      <c r="F18" s="33">
        <f t="shared" si="3"/>
        <v>688368.06</v>
      </c>
      <c r="G18" s="33">
        <f t="shared" si="3"/>
        <v>379892.84</v>
      </c>
      <c r="H18" s="33">
        <f t="shared" si="3"/>
        <v>209782.54</v>
      </c>
      <c r="I18" s="33">
        <f t="shared" si="3"/>
        <v>317428.3</v>
      </c>
      <c r="J18" s="33">
        <f t="shared" si="3"/>
        <v>278188.61</v>
      </c>
      <c r="K18" s="33">
        <f t="shared" si="3"/>
        <v>453497.03</v>
      </c>
      <c r="L18" s="33">
        <f aca="true" t="shared" si="4" ref="L18:L24">SUM(B18:K18)</f>
        <v>4509529.01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57666.84</v>
      </c>
      <c r="C19" s="33">
        <f t="shared" si="5"/>
        <v>97137.1</v>
      </c>
      <c r="D19" s="33">
        <f t="shared" si="5"/>
        <v>283096.06</v>
      </c>
      <c r="E19" s="33">
        <f t="shared" si="5"/>
        <v>149343.94</v>
      </c>
      <c r="F19" s="33">
        <f t="shared" si="5"/>
        <v>271135.68</v>
      </c>
      <c r="G19" s="33">
        <f t="shared" si="5"/>
        <v>151028.01</v>
      </c>
      <c r="H19" s="33">
        <f t="shared" si="5"/>
        <v>89821.89</v>
      </c>
      <c r="I19" s="33">
        <f t="shared" si="5"/>
        <v>90621.97</v>
      </c>
      <c r="J19" s="33">
        <f t="shared" si="5"/>
        <v>176552.5</v>
      </c>
      <c r="K19" s="33">
        <f t="shared" si="5"/>
        <v>109116.49</v>
      </c>
      <c r="L19" s="33">
        <f t="shared" si="4"/>
        <v>1475520.4799999997</v>
      </c>
      <c r="M19"/>
    </row>
    <row r="20" spans="1:13" ht="17.25" customHeight="1">
      <c r="A20" s="27" t="s">
        <v>26</v>
      </c>
      <c r="B20" s="33">
        <v>1540.17</v>
      </c>
      <c r="C20" s="33">
        <v>5133.49</v>
      </c>
      <c r="D20" s="33">
        <v>25232.47</v>
      </c>
      <c r="E20" s="33">
        <v>18741.29</v>
      </c>
      <c r="F20" s="33">
        <v>26125.27</v>
      </c>
      <c r="G20" s="33">
        <v>18169.11</v>
      </c>
      <c r="H20" s="33">
        <v>11315.09</v>
      </c>
      <c r="I20" s="33">
        <v>4400.13</v>
      </c>
      <c r="J20" s="33">
        <v>8841</v>
      </c>
      <c r="K20" s="33">
        <v>12952.85</v>
      </c>
      <c r="L20" s="33">
        <f t="shared" si="4"/>
        <v>132450.87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-505.8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-505.8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-40292.600000000006</v>
      </c>
      <c r="C27" s="33">
        <f t="shared" si="6"/>
        <v>-23135.2</v>
      </c>
      <c r="D27" s="33">
        <f t="shared" si="6"/>
        <v>-65722.8</v>
      </c>
      <c r="E27" s="33">
        <f t="shared" si="6"/>
        <v>-58152.55</v>
      </c>
      <c r="F27" s="33">
        <f t="shared" si="6"/>
        <v>-52360</v>
      </c>
      <c r="G27" s="33">
        <f t="shared" si="6"/>
        <v>-31842.8</v>
      </c>
      <c r="H27" s="33">
        <f t="shared" si="6"/>
        <v>-22327.16</v>
      </c>
      <c r="I27" s="33">
        <f t="shared" si="6"/>
        <v>-34894.82</v>
      </c>
      <c r="J27" s="33">
        <f t="shared" si="6"/>
        <v>-19470</v>
      </c>
      <c r="K27" s="33">
        <f t="shared" si="6"/>
        <v>-40541.6</v>
      </c>
      <c r="L27" s="33">
        <f aca="true" t="shared" si="7" ref="L27:L33">SUM(B27:K27)</f>
        <v>-388739.52999999997</v>
      </c>
      <c r="M27"/>
    </row>
    <row r="28" spans="1:13" ht="18.75" customHeight="1">
      <c r="A28" s="27" t="s">
        <v>30</v>
      </c>
      <c r="B28" s="33">
        <f>B29+B30+B31+B32</f>
        <v>-20297.2</v>
      </c>
      <c r="C28" s="33">
        <f aca="true" t="shared" si="8" ref="C28:K28">C29+C30+C31+C32</f>
        <v>-23135.2</v>
      </c>
      <c r="D28" s="33">
        <f t="shared" si="8"/>
        <v>-65722.8</v>
      </c>
      <c r="E28" s="33">
        <f t="shared" si="8"/>
        <v>-53592</v>
      </c>
      <c r="F28" s="33">
        <f t="shared" si="8"/>
        <v>-52360</v>
      </c>
      <c r="G28" s="33">
        <f t="shared" si="8"/>
        <v>-31842.8</v>
      </c>
      <c r="H28" s="33">
        <f t="shared" si="8"/>
        <v>-14489.2</v>
      </c>
      <c r="I28" s="33">
        <f t="shared" si="8"/>
        <v>-34894.82</v>
      </c>
      <c r="J28" s="33">
        <f t="shared" si="8"/>
        <v>-19470</v>
      </c>
      <c r="K28" s="33">
        <f t="shared" si="8"/>
        <v>-40541.6</v>
      </c>
      <c r="L28" s="33">
        <f t="shared" si="7"/>
        <v>-356345.62</v>
      </c>
      <c r="M28"/>
    </row>
    <row r="29" spans="1:13" s="36" customFormat="1" ht="18.75" customHeight="1">
      <c r="A29" s="34" t="s">
        <v>58</v>
      </c>
      <c r="B29" s="33">
        <f>-ROUND((B9)*$E$3,2)</f>
        <v>-20297.2</v>
      </c>
      <c r="C29" s="33">
        <f aca="true" t="shared" si="9" ref="C29:K29">-ROUND((C9)*$E$3,2)</f>
        <v>-23135.2</v>
      </c>
      <c r="D29" s="33">
        <f t="shared" si="9"/>
        <v>-65722.8</v>
      </c>
      <c r="E29" s="33">
        <f t="shared" si="9"/>
        <v>-53592</v>
      </c>
      <c r="F29" s="33">
        <f t="shared" si="9"/>
        <v>-52360</v>
      </c>
      <c r="G29" s="33">
        <f t="shared" si="9"/>
        <v>-31842.8</v>
      </c>
      <c r="H29" s="33">
        <f t="shared" si="9"/>
        <v>-14489.2</v>
      </c>
      <c r="I29" s="33">
        <f t="shared" si="9"/>
        <v>-19478.8</v>
      </c>
      <c r="J29" s="33">
        <f t="shared" si="9"/>
        <v>-19470</v>
      </c>
      <c r="K29" s="33">
        <f t="shared" si="9"/>
        <v>-40541.6</v>
      </c>
      <c r="L29" s="33">
        <f t="shared" si="7"/>
        <v>-340929.6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-135.15</v>
      </c>
      <c r="J31" s="17">
        <v>0</v>
      </c>
      <c r="K31" s="17">
        <v>0</v>
      </c>
      <c r="L31" s="33">
        <f t="shared" si="7"/>
        <v>-135.15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-15280.87</v>
      </c>
      <c r="J32" s="17">
        <v>0</v>
      </c>
      <c r="K32" s="17">
        <v>0</v>
      </c>
      <c r="L32" s="33">
        <f t="shared" si="7"/>
        <v>-15280.87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395755.10999999987</v>
      </c>
      <c r="C48" s="41">
        <f aca="true" t="shared" si="12" ref="C48:K48">IF(C17+C27+C40+C49&lt;0,0,C17+C27+C49)</f>
        <v>321789.72</v>
      </c>
      <c r="D48" s="41">
        <f t="shared" si="12"/>
        <v>1073030.6199999999</v>
      </c>
      <c r="E48" s="41">
        <f t="shared" si="12"/>
        <v>845596.94</v>
      </c>
      <c r="F48" s="41">
        <f t="shared" si="12"/>
        <v>934610.24</v>
      </c>
      <c r="G48" s="41">
        <f t="shared" si="12"/>
        <v>517247.1600000001</v>
      </c>
      <c r="H48" s="41">
        <f t="shared" si="12"/>
        <v>289933.59</v>
      </c>
      <c r="I48" s="41">
        <f t="shared" si="12"/>
        <v>378896.81</v>
      </c>
      <c r="J48" s="41">
        <f t="shared" si="12"/>
        <v>446794.57</v>
      </c>
      <c r="K48" s="41">
        <f t="shared" si="12"/>
        <v>537707.23</v>
      </c>
      <c r="L48" s="42">
        <f>SUM(B48:K48)</f>
        <v>5741361.99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395755.12</v>
      </c>
      <c r="C54" s="41">
        <f aca="true" t="shared" si="14" ref="C54:J54">SUM(C55:C66)</f>
        <v>321789.71</v>
      </c>
      <c r="D54" s="41">
        <f t="shared" si="14"/>
        <v>1073030.63</v>
      </c>
      <c r="E54" s="41">
        <f t="shared" si="14"/>
        <v>845596.94</v>
      </c>
      <c r="F54" s="41">
        <f t="shared" si="14"/>
        <v>934610.24</v>
      </c>
      <c r="G54" s="41">
        <f t="shared" si="14"/>
        <v>517247.16</v>
      </c>
      <c r="H54" s="41">
        <f t="shared" si="14"/>
        <v>289933.59</v>
      </c>
      <c r="I54" s="41">
        <f>SUM(I55:I69)</f>
        <v>378896.81</v>
      </c>
      <c r="J54" s="41">
        <f t="shared" si="14"/>
        <v>446794.57</v>
      </c>
      <c r="K54" s="41">
        <f>SUM(K55:K68)</f>
        <v>537707.22</v>
      </c>
      <c r="L54" s="46">
        <f>SUM(B54:K54)</f>
        <v>5741361.989999999</v>
      </c>
      <c r="M54" s="40"/>
    </row>
    <row r="55" spans="1:13" ht="18.75" customHeight="1">
      <c r="A55" s="47" t="s">
        <v>51</v>
      </c>
      <c r="B55" s="48">
        <v>395755.12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395755.12</v>
      </c>
      <c r="M55" s="40"/>
    </row>
    <row r="56" spans="1:12" ht="18.75" customHeight="1">
      <c r="A56" s="47" t="s">
        <v>61</v>
      </c>
      <c r="B56" s="17">
        <v>0</v>
      </c>
      <c r="C56" s="48">
        <v>280600.63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280600.63</v>
      </c>
    </row>
    <row r="57" spans="1:12" ht="18.75" customHeight="1">
      <c r="A57" s="47" t="s">
        <v>62</v>
      </c>
      <c r="B57" s="17">
        <v>0</v>
      </c>
      <c r="C57" s="48">
        <v>41189.08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41189.08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1073030.63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1073030.63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845596.94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845596.94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934610.24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934610.24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517247.16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517247.16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289933.59</v>
      </c>
      <c r="I62" s="17">
        <v>0</v>
      </c>
      <c r="J62" s="17">
        <v>0</v>
      </c>
      <c r="K62" s="17">
        <v>0</v>
      </c>
      <c r="L62" s="46">
        <f t="shared" si="15"/>
        <v>289933.59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446794.57</v>
      </c>
      <c r="K64" s="17">
        <v>0</v>
      </c>
      <c r="L64" s="46">
        <f t="shared" si="15"/>
        <v>446794.57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299879.32</v>
      </c>
      <c r="L65" s="46">
        <f t="shared" si="15"/>
        <v>299879.32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237827.9</v>
      </c>
      <c r="L66" s="46">
        <f t="shared" si="15"/>
        <v>237827.9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378896.81</v>
      </c>
      <c r="J69" s="53">
        <v>0</v>
      </c>
      <c r="K69" s="53">
        <v>0</v>
      </c>
      <c r="L69" s="51">
        <f>SUM(B69:K69)</f>
        <v>378896.81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2021-07-19T17:08:25Z</dcterms:modified>
  <cp:category/>
  <cp:version/>
  <cp:contentType/>
  <cp:contentStatus/>
</cp:coreProperties>
</file>