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<sst xmlns="http://schemas.openxmlformats.org/spreadsheetml/2006/main" count="79" uniqueCount="78">
  <si>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</si>
  <si>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</si>
  <si>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</si>
  <si>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</si>
  <si>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</si>
  <si>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</si>
  <si>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</si>
  <si>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</si>
  <si>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</si>
  <si>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</si>
  <si>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</si>
  <si>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</si>
  <si>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</si>
  <si>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</si>
  <si>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</si>
  <si>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</si>
  <si>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</si>
  <si>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</si>
  <si>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</si>
  <si>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</si>
  <si>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</si>
  <si>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</si>
  <si>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</si>
  <si>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</si>
  <si>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</si>
  <si>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</si>
  <si>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</si>
  <si>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</si>
  <si>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</si>
  <si>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</si>
  <si>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</si>
  <si>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</si>
  <si>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</si>
  <si>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</si>
  <si>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</si>
  <si>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</si>
  <si>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</si>
  <si>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</si>
  <si>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</si>
  <si>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</si>
  <si>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</si>
  <si>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</si>
  <si>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</si>
  <si>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</si>
  <si>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</si>
  <si>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</si>
  <si>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</si>
  <si>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</si>
  <si>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</si>
  <si>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</si>
  <si>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</si>
  <si>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</si>
  <si>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</si>
  <si>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</si>
  <si>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</si>
  <si>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</si>
  <si>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</si>
  <si>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</si>
  <si>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</si>
  <si>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</si>
  <si>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</si>
  <si>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</si>
  <si>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</si>
  <si>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</si>
  <si>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</si>
  <si>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</si>
  <si>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</si>
  <si>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</si>
  <si>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</si>
  <si>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</si>
  <si>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</si>
  <si>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</si>
  <si>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</si>
  <si>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</si>
  <si>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</si>
  <si>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</si>
  <si>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12/07/21 - VENCIMENTO 19/07/21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</si>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</sst>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64128</v>
      </c>
      <c r="C7" s="10">
        <f>C8+C11</f>
        <v>77613</v>
      </c>
      <c r="D7" s="10">
        <f aca="true" t="shared" si="0" ref="D7:K7">D8+D11</f>
        <v>224321</v>
      </c>
      <c r="E7" s="10">
        <f t="shared" si="0"/>
        <v>197422</v>
      </c>
      <c r="F7" s="10">
        <f t="shared" si="0"/>
        <v>206684</v>
      </c>
      <c r="G7" s="10">
        <f t="shared" si="0"/>
        <v>102329</v>
      </c>
      <c r="H7" s="10">
        <f t="shared" si="0"/>
        <v>51897</v>
      </c>
      <c r="I7" s="10">
        <f t="shared" si="0"/>
        <v>93708</v>
      </c>
      <c r="J7" s="10">
        <f t="shared" si="0"/>
        <v>73942</v>
      </c>
      <c r="K7" s="10">
        <f t="shared" si="0"/>
        <v>154612</v>
      </c>
      <c r="L7" s="10">
        <f>SUM(B7:K7)</f>
        <v>1246656</v>
      </c>
      <c r="M7" s="11"/>
    </row>
    <row r="8" spans="1:13" ht="17.25" customHeight="1">
      <c r="A8" s="12" t="s">
        <v>18</v>
      </c>
      <c r="B8" s="13">
        <f>B9+B10</f>
        <v>4871</v>
      </c>
      <c r="C8" s="13">
        <f aca="true" t="shared" si="1" ref="C8:K8">C9+C10</f>
        <v>5700</v>
      </c>
      <c r="D8" s="13">
        <f t="shared" si="1"/>
        <v>15940</v>
      </c>
      <c r="E8" s="13">
        <f t="shared" si="1"/>
        <v>13157</v>
      </c>
      <c r="F8" s="13">
        <f t="shared" si="1"/>
        <v>12930</v>
      </c>
      <c r="G8" s="13">
        <f t="shared" si="1"/>
        <v>7497</v>
      </c>
      <c r="H8" s="13">
        <f t="shared" si="1"/>
        <v>3444</v>
      </c>
      <c r="I8" s="13">
        <f t="shared" si="1"/>
        <v>4700</v>
      </c>
      <c r="J8" s="13">
        <f t="shared" si="1"/>
        <v>4327</v>
      </c>
      <c r="K8" s="13">
        <f t="shared" si="1"/>
        <v>9542</v>
      </c>
      <c r="L8" s="13">
        <f>SUM(B8:K8)</f>
        <v>82108</v>
      </c>
      <c r="M8"/>
    </row>
    <row r="9" spans="1:13" ht="17.25" customHeight="1">
      <c r="A9" s="14" t="s">
        <v>19</v>
      </c>
      <c r="B9" s="15">
        <v>4871</v>
      </c>
      <c r="C9" s="15">
        <v>5700</v>
      </c>
      <c r="D9" s="15">
        <v>15940</v>
      </c>
      <c r="E9" s="15">
        <v>13157</v>
      </c>
      <c r="F9" s="15">
        <v>12930</v>
      </c>
      <c r="G9" s="15">
        <v>7497</v>
      </c>
      <c r="H9" s="15">
        <v>3438</v>
      </c>
      <c r="I9" s="15">
        <v>4700</v>
      </c>
      <c r="J9" s="15">
        <v>4327</v>
      </c>
      <c r="K9" s="15">
        <v>9542</v>
      </c>
      <c r="L9" s="13">
        <f>SUM(B9:K9)</f>
        <v>82102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59257</v>
      </c>
      <c r="C11" s="15">
        <v>71913</v>
      </c>
      <c r="D11" s="15">
        <v>208381</v>
      </c>
      <c r="E11" s="15">
        <v>184265</v>
      </c>
      <c r="F11" s="15">
        <v>193754</v>
      </c>
      <c r="G11" s="15">
        <v>94832</v>
      </c>
      <c r="H11" s="15">
        <v>48453</v>
      </c>
      <c r="I11" s="15">
        <v>89008</v>
      </c>
      <c r="J11" s="15">
        <v>69615</v>
      </c>
      <c r="K11" s="15">
        <v>145070</v>
      </c>
      <c r="L11" s="13">
        <f>SUM(B11:K11)</f>
        <v>1164548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1.16720531272228</v>
      </c>
      <c r="C15" s="22">
        <v>1.421313770963512</v>
      </c>
      <c r="D15" s="22">
        <v>1.355829349937681</v>
      </c>
      <c r="E15" s="22">
        <v>1.202154824356331</v>
      </c>
      <c r="F15" s="22">
        <v>1.417929869940885</v>
      </c>
      <c r="G15" s="22">
        <v>1.444845302807268</v>
      </c>
      <c r="H15" s="22">
        <v>1.456670339057238</v>
      </c>
      <c r="I15" s="22">
        <v>1.320568994026191</v>
      </c>
      <c r="J15" s="22">
        <v>1.72789603175504</v>
      </c>
      <c r="K15" s="22">
        <v>1.257713602145103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437498.61</v>
      </c>
      <c r="C17" s="25">
        <f aca="true" t="shared" si="2" ref="C17:K17">C18+C19+C20+C21+C22+C23+C24</f>
        <v>344011.18</v>
      </c>
      <c r="D17" s="25">
        <f t="shared" si="2"/>
        <v>1137109.8499999999</v>
      </c>
      <c r="E17" s="25">
        <f t="shared" si="2"/>
        <v>890994.83</v>
      </c>
      <c r="F17" s="25">
        <f t="shared" si="2"/>
        <v>983667.28</v>
      </c>
      <c r="G17" s="25">
        <f t="shared" si="2"/>
        <v>548532.22</v>
      </c>
      <c r="H17" s="25">
        <f t="shared" si="2"/>
        <v>311539.46</v>
      </c>
      <c r="I17" s="25">
        <f t="shared" si="2"/>
        <v>411935.02</v>
      </c>
      <c r="J17" s="25">
        <f t="shared" si="2"/>
        <v>463069.72000000003</v>
      </c>
      <c r="K17" s="25">
        <f t="shared" si="2"/>
        <v>576682.66</v>
      </c>
      <c r="L17" s="25">
        <f>L18+L19+L20+L21+L22+L23+L24</f>
        <v>6105040.829999999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372461.84</v>
      </c>
      <c r="C18" s="33">
        <f t="shared" si="3"/>
        <v>237596.68</v>
      </c>
      <c r="D18" s="33">
        <f t="shared" si="3"/>
        <v>817829.5</v>
      </c>
      <c r="E18" s="33">
        <f t="shared" si="3"/>
        <v>727894.91</v>
      </c>
      <c r="F18" s="33">
        <f t="shared" si="3"/>
        <v>674575.24</v>
      </c>
      <c r="G18" s="33">
        <f t="shared" si="3"/>
        <v>367002.96</v>
      </c>
      <c r="H18" s="33">
        <f t="shared" si="3"/>
        <v>205076.19</v>
      </c>
      <c r="I18" s="33">
        <f t="shared" si="3"/>
        <v>307559.03</v>
      </c>
      <c r="J18" s="33">
        <f t="shared" si="3"/>
        <v>261303.63</v>
      </c>
      <c r="K18" s="33">
        <f t="shared" si="3"/>
        <v>446102</v>
      </c>
      <c r="L18" s="33">
        <f aca="true" t="shared" si="4" ref="L18:L24">SUM(B18:K18)</f>
        <v>4417401.9799999995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62277.6</v>
      </c>
      <c r="C19" s="33">
        <f t="shared" si="5"/>
        <v>100102.75</v>
      </c>
      <c r="D19" s="33">
        <f t="shared" si="5"/>
        <v>291007.74</v>
      </c>
      <c r="E19" s="33">
        <f t="shared" si="5"/>
        <v>147147.47</v>
      </c>
      <c r="F19" s="33">
        <f t="shared" si="5"/>
        <v>281925.14</v>
      </c>
      <c r="G19" s="33">
        <f t="shared" si="5"/>
        <v>163259.54</v>
      </c>
      <c r="H19" s="33">
        <f t="shared" si="5"/>
        <v>93652.21</v>
      </c>
      <c r="I19" s="33">
        <f t="shared" si="5"/>
        <v>98593.89</v>
      </c>
      <c r="J19" s="33">
        <f t="shared" si="5"/>
        <v>190201.88</v>
      </c>
      <c r="K19" s="33">
        <f t="shared" si="5"/>
        <v>114966.55</v>
      </c>
      <c r="L19" s="33">
        <f t="shared" si="4"/>
        <v>1543134.7699999998</v>
      </c>
      <c r="M19"/>
    </row>
    <row r="20" spans="1:13" ht="17.25" customHeight="1">
      <c r="A20" s="27" t="s">
        <v>26</v>
      </c>
      <c r="B20" s="33">
        <v>1417.94</v>
      </c>
      <c r="C20" s="33">
        <v>4970.52</v>
      </c>
      <c r="D20" s="33">
        <v>25590.15</v>
      </c>
      <c r="E20" s="33">
        <v>18863.52</v>
      </c>
      <c r="F20" s="33">
        <v>25825.67</v>
      </c>
      <c r="G20" s="33">
        <v>18269.72</v>
      </c>
      <c r="H20" s="33">
        <v>11469.83</v>
      </c>
      <c r="I20" s="33">
        <v>4440.87</v>
      </c>
      <c r="J20" s="33">
        <v>8881.75</v>
      </c>
      <c r="K20" s="33">
        <v>12931.65</v>
      </c>
      <c r="L20" s="33">
        <f t="shared" si="4"/>
        <v>132661.62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-1264.5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-1264.5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-41625.8</v>
      </c>
      <c r="C27" s="33">
        <f t="shared" si="6"/>
        <v>-25238.4</v>
      </c>
      <c r="D27" s="33">
        <f t="shared" si="6"/>
        <v>-71126</v>
      </c>
      <c r="E27" s="33">
        <f t="shared" si="6"/>
        <v>-62451.350000000006</v>
      </c>
      <c r="F27" s="33">
        <f t="shared" si="6"/>
        <v>-56892</v>
      </c>
      <c r="G27" s="33">
        <f t="shared" si="6"/>
        <v>-33303.600000000006</v>
      </c>
      <c r="H27" s="33">
        <f t="shared" si="6"/>
        <v>-24351.16</v>
      </c>
      <c r="I27" s="33">
        <f t="shared" si="6"/>
        <v>-27541.12</v>
      </c>
      <c r="J27" s="33">
        <f t="shared" si="6"/>
        <v>-20820.8</v>
      </c>
      <c r="K27" s="33">
        <f t="shared" si="6"/>
        <v>-42301.600000000006</v>
      </c>
      <c r="L27" s="33">
        <f aca="true" t="shared" si="7" ref="L27:L33">SUM(B27:K27)</f>
        <v>-405651.82999999996</v>
      </c>
      <c r="M27"/>
    </row>
    <row r="28" spans="1:13" ht="18.75" customHeight="1">
      <c r="A28" s="27" t="s">
        <v>30</v>
      </c>
      <c r="B28" s="33">
        <f>B29+B30+B31+B32</f>
        <v>-21432.4</v>
      </c>
      <c r="C28" s="33">
        <f aca="true" t="shared" si="8" ref="C28:K28">C29+C30+C31+C32</f>
        <v>-25080</v>
      </c>
      <c r="D28" s="33">
        <f t="shared" si="8"/>
        <v>-70136</v>
      </c>
      <c r="E28" s="33">
        <f t="shared" si="8"/>
        <v>-57890.8</v>
      </c>
      <c r="F28" s="33">
        <f t="shared" si="8"/>
        <v>-56892</v>
      </c>
      <c r="G28" s="33">
        <f t="shared" si="8"/>
        <v>-32986.8</v>
      </c>
      <c r="H28" s="33">
        <f t="shared" si="8"/>
        <v>-15127.2</v>
      </c>
      <c r="I28" s="33">
        <f t="shared" si="8"/>
        <v>-27541.12</v>
      </c>
      <c r="J28" s="33">
        <f t="shared" si="8"/>
        <v>-19038.8</v>
      </c>
      <c r="K28" s="33">
        <f t="shared" si="8"/>
        <v>-41984.8</v>
      </c>
      <c r="L28" s="33">
        <f t="shared" si="7"/>
        <v>-368109.92</v>
      </c>
      <c r="M28"/>
    </row>
    <row r="29" spans="1:13" s="36" customFormat="1" ht="18.75" customHeight="1">
      <c r="A29" s="34" t="s">
        <v>58</v>
      </c>
      <c r="B29" s="33">
        <f>-ROUND((B9)*$E$3,2)</f>
        <v>-21432.4</v>
      </c>
      <c r="C29" s="33">
        <f aca="true" t="shared" si="9" ref="C29:K29">-ROUND((C9)*$E$3,2)</f>
        <v>-25080</v>
      </c>
      <c r="D29" s="33">
        <f t="shared" si="9"/>
        <v>-70136</v>
      </c>
      <c r="E29" s="33">
        <f t="shared" si="9"/>
        <v>-57890.8</v>
      </c>
      <c r="F29" s="33">
        <f t="shared" si="9"/>
        <v>-56892</v>
      </c>
      <c r="G29" s="33">
        <f t="shared" si="9"/>
        <v>-32986.8</v>
      </c>
      <c r="H29" s="33">
        <f t="shared" si="9"/>
        <v>-15127.2</v>
      </c>
      <c r="I29" s="33">
        <f t="shared" si="9"/>
        <v>-20680</v>
      </c>
      <c r="J29" s="33">
        <f t="shared" si="9"/>
        <v>-19038.8</v>
      </c>
      <c r="K29" s="33">
        <f t="shared" si="9"/>
        <v>-41984.8</v>
      </c>
      <c r="L29" s="33">
        <f t="shared" si="7"/>
        <v>-361248.8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-73.21</v>
      </c>
      <c r="J31" s="17">
        <v>0</v>
      </c>
      <c r="K31" s="17">
        <v>0</v>
      </c>
      <c r="L31" s="33">
        <f t="shared" si="7"/>
        <v>-73.21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-6787.91</v>
      </c>
      <c r="J32" s="17">
        <v>0</v>
      </c>
      <c r="K32" s="17">
        <v>0</v>
      </c>
      <c r="L32" s="33">
        <f t="shared" si="7"/>
        <v>-6787.91</v>
      </c>
      <c r="M32"/>
    </row>
    <row r="33" spans="1:13" s="36" customFormat="1" ht="18.75" customHeight="1">
      <c r="A33" s="27" t="s">
        <v>34</v>
      </c>
      <c r="B33" s="38">
        <f>SUM(B34:B45)</f>
        <v>-20193.4</v>
      </c>
      <c r="C33" s="38">
        <f aca="true" t="shared" si="10" ref="C33:K33">SUM(C34:C45)</f>
        <v>-158.4</v>
      </c>
      <c r="D33" s="38">
        <f t="shared" si="10"/>
        <v>-990</v>
      </c>
      <c r="E33" s="38">
        <f t="shared" si="10"/>
        <v>-4560.55</v>
      </c>
      <c r="F33" s="38">
        <f t="shared" si="10"/>
        <v>0</v>
      </c>
      <c r="G33" s="38">
        <f t="shared" si="10"/>
        <v>-316.8</v>
      </c>
      <c r="H33" s="38">
        <f t="shared" si="10"/>
        <v>-9223.96</v>
      </c>
      <c r="I33" s="38">
        <f t="shared" si="10"/>
        <v>0</v>
      </c>
      <c r="J33" s="38">
        <f t="shared" si="10"/>
        <v>-1782</v>
      </c>
      <c r="K33" s="38">
        <f t="shared" si="10"/>
        <v>-316.8</v>
      </c>
      <c r="L33" s="33">
        <f t="shared" si="7"/>
        <v>-37541.91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33">
        <v>-198</v>
      </c>
      <c r="C38" s="33">
        <v>-158.4</v>
      </c>
      <c r="D38" s="33">
        <v>-990</v>
      </c>
      <c r="E38" s="17">
        <v>0</v>
      </c>
      <c r="F38" s="17">
        <v>0</v>
      </c>
      <c r="G38" s="33">
        <v>-316.8</v>
      </c>
      <c r="H38" s="33">
        <v>-1386</v>
      </c>
      <c r="I38" s="17">
        <v>0</v>
      </c>
      <c r="J38" s="33">
        <v>-1782</v>
      </c>
      <c r="K38" s="33">
        <v>-316.8</v>
      </c>
      <c r="L38" s="33">
        <f t="shared" si="11"/>
        <v>-5148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395872.81</v>
      </c>
      <c r="C48" s="41">
        <f aca="true" t="shared" si="12" ref="C48:K48">IF(C17+C27+C40+C49&lt;0,0,C17+C27+C49)</f>
        <v>318772.77999999997</v>
      </c>
      <c r="D48" s="41">
        <f t="shared" si="12"/>
        <v>1065983.8499999999</v>
      </c>
      <c r="E48" s="41">
        <f t="shared" si="12"/>
        <v>828543.48</v>
      </c>
      <c r="F48" s="41">
        <f t="shared" si="12"/>
        <v>926775.28</v>
      </c>
      <c r="G48" s="41">
        <f t="shared" si="12"/>
        <v>515228.62</v>
      </c>
      <c r="H48" s="41">
        <f t="shared" si="12"/>
        <v>287188.30000000005</v>
      </c>
      <c r="I48" s="41">
        <f t="shared" si="12"/>
        <v>384393.9</v>
      </c>
      <c r="J48" s="41">
        <f t="shared" si="12"/>
        <v>442248.92000000004</v>
      </c>
      <c r="K48" s="41">
        <f t="shared" si="12"/>
        <v>534381.06</v>
      </c>
      <c r="L48" s="42">
        <f>SUM(B48:K48)</f>
        <v>5699389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395872.8</v>
      </c>
      <c r="C54" s="41">
        <f aca="true" t="shared" si="14" ref="C54:J54">SUM(C55:C66)</f>
        <v>318772.78</v>
      </c>
      <c r="D54" s="41">
        <f t="shared" si="14"/>
        <v>1065983.85</v>
      </c>
      <c r="E54" s="41">
        <f t="shared" si="14"/>
        <v>828543.48</v>
      </c>
      <c r="F54" s="41">
        <f t="shared" si="14"/>
        <v>926775.28</v>
      </c>
      <c r="G54" s="41">
        <f t="shared" si="14"/>
        <v>515228.62</v>
      </c>
      <c r="H54" s="41">
        <f t="shared" si="14"/>
        <v>287188.29</v>
      </c>
      <c r="I54" s="41">
        <f>SUM(I55:I69)</f>
        <v>384393.9</v>
      </c>
      <c r="J54" s="41">
        <f t="shared" si="14"/>
        <v>442248.92</v>
      </c>
      <c r="K54" s="41">
        <f>SUM(K55:K68)</f>
        <v>534381.0700000001</v>
      </c>
      <c r="L54" s="46">
        <f>SUM(B54:K54)</f>
        <v>5699388.990000001</v>
      </c>
      <c r="M54" s="40"/>
    </row>
    <row r="55" spans="1:13" ht="18.75" customHeight="1">
      <c r="A55" s="47" t="s">
        <v>51</v>
      </c>
      <c r="B55" s="48">
        <v>395872.8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395872.8</v>
      </c>
      <c r="M55" s="40"/>
    </row>
    <row r="56" spans="1:12" ht="18.75" customHeight="1">
      <c r="A56" s="47" t="s">
        <v>61</v>
      </c>
      <c r="B56" s="17">
        <v>0</v>
      </c>
      <c r="C56" s="48">
        <v>278575.53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278575.53</v>
      </c>
    </row>
    <row r="57" spans="1:12" ht="18.75" customHeight="1">
      <c r="A57" s="47" t="s">
        <v>62</v>
      </c>
      <c r="B57" s="17">
        <v>0</v>
      </c>
      <c r="C57" s="48">
        <v>40197.25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40197.25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1065983.85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1065983.85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828543.48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828543.48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926775.28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926775.28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515228.62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515228.62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287188.29</v>
      </c>
      <c r="I62" s="17">
        <v>0</v>
      </c>
      <c r="J62" s="17">
        <v>0</v>
      </c>
      <c r="K62" s="17">
        <v>0</v>
      </c>
      <c r="L62" s="46">
        <f t="shared" si="15"/>
        <v>287188.29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442248.92</v>
      </c>
      <c r="K64" s="17">
        <v>0</v>
      </c>
      <c r="L64" s="46">
        <f t="shared" si="15"/>
        <v>442248.92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298825.89</v>
      </c>
      <c r="L65" s="46">
        <f t="shared" si="15"/>
        <v>298825.89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235555.18</v>
      </c>
      <c r="L66" s="46">
        <f t="shared" si="15"/>
        <v>235555.18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384393.9</v>
      </c>
      <c r="J69" s="53">
        <v>0</v>
      </c>
      <c r="K69" s="53">
        <v>0</v>
      </c>
      <c r="L69" s="51">
        <f>SUM(B69:K69)</f>
        <v>384393.9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2021-07-16T16:59:22Z</dcterms:modified>
  <cp:category/>
  <cp:version/>
  <cp:contentType/>
  <cp:contentStatus/>
</cp:coreProperties>
</file>