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<sst xmlns="http://schemas.openxmlformats.org/spreadsheetml/2006/main" count="80" uniqueCount="79">
  <si>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</si>
  <si>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</si>
  <si>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</si>
  <si>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</si>
  <si>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</si>
  <si>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</si>
  <si>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</si>
  <si>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</si>
  <si>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</si>
  <si>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</si>
  <si>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</si>
  <si>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</si>
  <si>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</si>
  <si>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</si>
  <si>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</si>
  <si>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</si>
  <si>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</si>
  <si>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</si>
  <si>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</si>
  <si>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</si>
  <si>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</si>
  <si>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</si>
  <si>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</si>
  <si>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</si>
  <si>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</si>
  <si>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</si>
  <si>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</si>
  <si>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</si>
  <si>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</si>
  <si>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</si>
  <si>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</si>
  <si>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</si>
  <si>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</si>
  <si>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</si>
  <si>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</si>
  <si>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</si>
  <si>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</si>
  <si>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</si>
  <si>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</si>
  <si>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</si>
  <si>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</si>
  <si>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</si>
  <si>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</si>
  <si>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</si>
  <si>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</si>
  <si>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</si>
  <si>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</si>
  <si>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</si>
  <si>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</si>
  <si>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</si>
  <si>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</si>
  <si>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</si>
  <si>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</si>
  <si>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</si>
  <si>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</si>
  <si>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</si>
  <si>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</si>
  <si>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</si>
  <si>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</si>
  <si>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</si>
  <si>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</si>
  <si>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</si>
  <si>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</si>
  <si>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</si>
  <si>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</si>
  <si>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</si>
  <si>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</si>
  <si>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</si>
  <si>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</si>
  <si>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</si>
  <si>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</si>
  <si>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</si>
  <si>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</si>
  <si>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</si>
  <si>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</si>
  <si>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08/07/21 - VENCIMENTO 16/07/21</t>
  </si>
  <si>
    <t>7.15. Consórcio KBPX</t>
  </si>
  <si>
    <t>5.3. Revisão de Remuneração pelo Transporte Coletivo ¹</t>
  </si>
  <si>
    <t>¹ Energia para tração mai de jun.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</si>
</sst>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65506</v>
      </c>
      <c r="C7" s="10">
        <f>C8+C11</f>
        <v>81816</v>
      </c>
      <c r="D7" s="10">
        <f aca="true" t="shared" si="0" ref="D7:K7">D8+D11</f>
        <v>233139</v>
      </c>
      <c r="E7" s="10">
        <f t="shared" si="0"/>
        <v>204162</v>
      </c>
      <c r="F7" s="10">
        <f t="shared" si="0"/>
        <v>210369</v>
      </c>
      <c r="G7" s="10">
        <f t="shared" si="0"/>
        <v>106515</v>
      </c>
      <c r="H7" s="10">
        <f t="shared" si="0"/>
        <v>55062</v>
      </c>
      <c r="I7" s="10">
        <f t="shared" si="0"/>
        <v>99137</v>
      </c>
      <c r="J7" s="10">
        <f t="shared" si="0"/>
        <v>80144</v>
      </c>
      <c r="K7" s="10">
        <f t="shared" si="0"/>
        <v>163647</v>
      </c>
      <c r="L7" s="10">
        <f>SUM(B7:K7)</f>
        <v>1299497</v>
      </c>
      <c r="M7" s="11"/>
    </row>
    <row r="8" spans="1:13" ht="17.25" customHeight="1">
      <c r="A8" s="12" t="s">
        <v>18</v>
      </c>
      <c r="B8" s="13">
        <f>B9+B10</f>
        <v>4797</v>
      </c>
      <c r="C8" s="13">
        <f aca="true" t="shared" si="1" ref="C8:K8">C9+C10</f>
        <v>5843</v>
      </c>
      <c r="D8" s="13">
        <f t="shared" si="1"/>
        <v>16447</v>
      </c>
      <c r="E8" s="13">
        <f t="shared" si="1"/>
        <v>13026</v>
      </c>
      <c r="F8" s="13">
        <f t="shared" si="1"/>
        <v>12812</v>
      </c>
      <c r="G8" s="13">
        <f t="shared" si="1"/>
        <v>8073</v>
      </c>
      <c r="H8" s="13">
        <f t="shared" si="1"/>
        <v>3632</v>
      </c>
      <c r="I8" s="13">
        <f t="shared" si="1"/>
        <v>4873</v>
      </c>
      <c r="J8" s="13">
        <f t="shared" si="1"/>
        <v>4831</v>
      </c>
      <c r="K8" s="13">
        <f t="shared" si="1"/>
        <v>10027</v>
      </c>
      <c r="L8" s="13">
        <f>SUM(B8:K8)</f>
        <v>84361</v>
      </c>
      <c r="M8"/>
    </row>
    <row r="9" spans="1:13" ht="17.25" customHeight="1">
      <c r="A9" s="14" t="s">
        <v>19</v>
      </c>
      <c r="B9" s="15">
        <v>4797</v>
      </c>
      <c r="C9" s="15">
        <v>5843</v>
      </c>
      <c r="D9" s="15">
        <v>16447</v>
      </c>
      <c r="E9" s="15">
        <v>13026</v>
      </c>
      <c r="F9" s="15">
        <v>12812</v>
      </c>
      <c r="G9" s="15">
        <v>8073</v>
      </c>
      <c r="H9" s="15">
        <v>3627</v>
      </c>
      <c r="I9" s="15">
        <v>4873</v>
      </c>
      <c r="J9" s="15">
        <v>4831</v>
      </c>
      <c r="K9" s="15">
        <v>10027</v>
      </c>
      <c r="L9" s="13">
        <f>SUM(B9:K9)</f>
        <v>84356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60709</v>
      </c>
      <c r="C11" s="15">
        <v>75973</v>
      </c>
      <c r="D11" s="15">
        <v>216692</v>
      </c>
      <c r="E11" s="15">
        <v>191136</v>
      </c>
      <c r="F11" s="15">
        <v>197557</v>
      </c>
      <c r="G11" s="15">
        <v>98442</v>
      </c>
      <c r="H11" s="15">
        <v>51430</v>
      </c>
      <c r="I11" s="15">
        <v>94264</v>
      </c>
      <c r="J11" s="15">
        <v>75313</v>
      </c>
      <c r="K11" s="15">
        <v>153620</v>
      </c>
      <c r="L11" s="13">
        <f>SUM(B11:K11)</f>
        <v>1215136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1.153546079041505</v>
      </c>
      <c r="C15" s="22">
        <v>1.367866695834528</v>
      </c>
      <c r="D15" s="22">
        <v>1.321390096673064</v>
      </c>
      <c r="E15" s="22">
        <v>1.201336997752315</v>
      </c>
      <c r="F15" s="22">
        <v>1.406407271868039</v>
      </c>
      <c r="G15" s="22">
        <v>1.397053238565568</v>
      </c>
      <c r="H15" s="22">
        <v>1.391668903301447</v>
      </c>
      <c r="I15" s="22">
        <v>1.262941879485815</v>
      </c>
      <c r="J15" s="22">
        <v>1.604462980269989</v>
      </c>
      <c r="K15" s="22">
        <v>1.208587756240872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441705.47</v>
      </c>
      <c r="C17" s="25">
        <f aca="true" t="shared" si="2" ref="C17:K17">C18+C19+C20+C21+C22+C23+C24</f>
        <v>348952.92</v>
      </c>
      <c r="D17" s="25">
        <f t="shared" si="2"/>
        <v>1151531.52</v>
      </c>
      <c r="E17" s="25">
        <f t="shared" si="2"/>
        <v>921219.85</v>
      </c>
      <c r="F17" s="25">
        <f t="shared" si="2"/>
        <v>993109.02</v>
      </c>
      <c r="G17" s="25">
        <f t="shared" si="2"/>
        <v>552252.1</v>
      </c>
      <c r="H17" s="25">
        <f t="shared" si="2"/>
        <v>315463.92</v>
      </c>
      <c r="I17" s="25">
        <f t="shared" si="2"/>
        <v>416755.76999999996</v>
      </c>
      <c r="J17" s="25">
        <f t="shared" si="2"/>
        <v>466592.75000000006</v>
      </c>
      <c r="K17" s="25">
        <f t="shared" si="2"/>
        <v>586273.82</v>
      </c>
      <c r="L17" s="25">
        <f>L18+L19+L20+L21+L22+L23+L24</f>
        <v>6193857.14</v>
      </c>
      <c r="M17"/>
    </row>
    <row r="18" spans="1:13" ht="17.25" customHeight="1">
      <c r="A18" s="26" t="s">
        <v>24</v>
      </c>
      <c r="B18" s="33">
        <f aca="true" t="shared" si="3" ref="B18:K18">ROUND(B13*B7,2)</f>
        <v>380465.4</v>
      </c>
      <c r="C18" s="33">
        <f t="shared" si="3"/>
        <v>250463.32</v>
      </c>
      <c r="D18" s="33">
        <f t="shared" si="3"/>
        <v>849978.17</v>
      </c>
      <c r="E18" s="33">
        <f t="shared" si="3"/>
        <v>752745.29</v>
      </c>
      <c r="F18" s="33">
        <f t="shared" si="3"/>
        <v>686602.34</v>
      </c>
      <c r="G18" s="33">
        <f t="shared" si="3"/>
        <v>382016.05</v>
      </c>
      <c r="H18" s="33">
        <f t="shared" si="3"/>
        <v>217583</v>
      </c>
      <c r="I18" s="33">
        <f t="shared" si="3"/>
        <v>325377.55</v>
      </c>
      <c r="J18" s="33">
        <f t="shared" si="3"/>
        <v>283220.88</v>
      </c>
      <c r="K18" s="33">
        <f t="shared" si="3"/>
        <v>472170.69</v>
      </c>
      <c r="L18" s="33">
        <f aca="true" t="shared" si="4" ref="L18:L24">SUM(B18:K18)</f>
        <v>4600622.6899999995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58418.97</v>
      </c>
      <c r="C19" s="33">
        <f t="shared" si="5"/>
        <v>92137.11</v>
      </c>
      <c r="D19" s="33">
        <f t="shared" si="5"/>
        <v>273174.57</v>
      </c>
      <c r="E19" s="33">
        <f t="shared" si="5"/>
        <v>151555.48</v>
      </c>
      <c r="F19" s="33">
        <f t="shared" si="5"/>
        <v>279040.18</v>
      </c>
      <c r="G19" s="33">
        <f t="shared" si="5"/>
        <v>151680.71</v>
      </c>
      <c r="H19" s="33">
        <f t="shared" si="5"/>
        <v>85220.49</v>
      </c>
      <c r="I19" s="33">
        <f t="shared" si="5"/>
        <v>85555.38</v>
      </c>
      <c r="J19" s="33">
        <f t="shared" si="5"/>
        <v>171196.54</v>
      </c>
      <c r="K19" s="33">
        <f t="shared" si="5"/>
        <v>98489.02</v>
      </c>
      <c r="L19" s="33">
        <f t="shared" si="4"/>
        <v>1446468.4500000002</v>
      </c>
      <c r="M19"/>
    </row>
    <row r="20" spans="1:13" ht="17.25" customHeight="1">
      <c r="A20" s="27" t="s">
        <v>26</v>
      </c>
      <c r="B20" s="33">
        <v>1479.87</v>
      </c>
      <c r="C20" s="33">
        <v>5011.26</v>
      </c>
      <c r="D20" s="33">
        <v>25696.32</v>
      </c>
      <c r="E20" s="33">
        <v>18945</v>
      </c>
      <c r="F20" s="33">
        <v>26125.27</v>
      </c>
      <c r="G20" s="33">
        <v>18555.34</v>
      </c>
      <c r="H20" s="33">
        <v>11319.2</v>
      </c>
      <c r="I20" s="33">
        <v>4481.61</v>
      </c>
      <c r="J20" s="33">
        <v>9492.87</v>
      </c>
      <c r="K20" s="33">
        <v>12931.65</v>
      </c>
      <c r="L20" s="33">
        <f t="shared" si="4"/>
        <v>134038.38999999998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-379.35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-379.35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-386640.71</v>
      </c>
      <c r="C27" s="33">
        <f t="shared" si="6"/>
        <v>-25709.2</v>
      </c>
      <c r="D27" s="33">
        <f t="shared" si="6"/>
        <v>-72366.8</v>
      </c>
      <c r="E27" s="33">
        <f t="shared" si="6"/>
        <v>-61874.950000000004</v>
      </c>
      <c r="F27" s="33">
        <f t="shared" si="6"/>
        <v>-56372.8</v>
      </c>
      <c r="G27" s="33">
        <f t="shared" si="6"/>
        <v>-35521.2</v>
      </c>
      <c r="H27" s="33">
        <f t="shared" si="6"/>
        <v>-23796.76</v>
      </c>
      <c r="I27" s="33">
        <f t="shared" si="6"/>
        <v>-29268.5</v>
      </c>
      <c r="J27" s="33">
        <f t="shared" si="6"/>
        <v>-21256.4</v>
      </c>
      <c r="K27" s="33">
        <f t="shared" si="6"/>
        <v>-44118.8</v>
      </c>
      <c r="L27" s="33">
        <f aca="true" t="shared" si="7" ref="L27:L33">SUM(B27:K27)</f>
        <v>-756926.1200000001</v>
      </c>
      <c r="M27"/>
    </row>
    <row r="28" spans="1:13" ht="18.75" customHeight="1">
      <c r="A28" s="27" t="s">
        <v>30</v>
      </c>
      <c r="B28" s="33">
        <f>B29+B30+B31+B32</f>
        <v>-21106.8</v>
      </c>
      <c r="C28" s="33">
        <f aca="true" t="shared" si="8" ref="C28:K28">C29+C30+C31+C32</f>
        <v>-25709.2</v>
      </c>
      <c r="D28" s="33">
        <f t="shared" si="8"/>
        <v>-72366.8</v>
      </c>
      <c r="E28" s="33">
        <f t="shared" si="8"/>
        <v>-57314.4</v>
      </c>
      <c r="F28" s="33">
        <f t="shared" si="8"/>
        <v>-56372.8</v>
      </c>
      <c r="G28" s="33">
        <f t="shared" si="8"/>
        <v>-35521.2</v>
      </c>
      <c r="H28" s="33">
        <f t="shared" si="8"/>
        <v>-15958.8</v>
      </c>
      <c r="I28" s="33">
        <f t="shared" si="8"/>
        <v>-29268.5</v>
      </c>
      <c r="J28" s="33">
        <f t="shared" si="8"/>
        <v>-21256.4</v>
      </c>
      <c r="K28" s="33">
        <f t="shared" si="8"/>
        <v>-44118.8</v>
      </c>
      <c r="L28" s="33">
        <f t="shared" si="7"/>
        <v>-378993.7</v>
      </c>
      <c r="M28"/>
    </row>
    <row r="29" spans="1:13" s="36" customFormat="1" ht="18.75" customHeight="1">
      <c r="A29" s="34" t="s">
        <v>57</v>
      </c>
      <c r="B29" s="33">
        <f>-ROUND((B9)*$E$3,2)</f>
        <v>-21106.8</v>
      </c>
      <c r="C29" s="33">
        <f aca="true" t="shared" si="9" ref="C29:K29">-ROUND((C9)*$E$3,2)</f>
        <v>-25709.2</v>
      </c>
      <c r="D29" s="33">
        <f t="shared" si="9"/>
        <v>-72366.8</v>
      </c>
      <c r="E29" s="33">
        <f t="shared" si="9"/>
        <v>-57314.4</v>
      </c>
      <c r="F29" s="33">
        <f t="shared" si="9"/>
        <v>-56372.8</v>
      </c>
      <c r="G29" s="33">
        <f t="shared" si="9"/>
        <v>-35521.2</v>
      </c>
      <c r="H29" s="33">
        <f t="shared" si="9"/>
        <v>-15958.8</v>
      </c>
      <c r="I29" s="33">
        <f t="shared" si="9"/>
        <v>-21441.2</v>
      </c>
      <c r="J29" s="33">
        <f t="shared" si="9"/>
        <v>-21256.4</v>
      </c>
      <c r="K29" s="33">
        <f t="shared" si="9"/>
        <v>-44118.8</v>
      </c>
      <c r="L29" s="33">
        <f t="shared" si="7"/>
        <v>-371166.4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-101.37</v>
      </c>
      <c r="J31" s="17">
        <v>0</v>
      </c>
      <c r="K31" s="17">
        <v>0</v>
      </c>
      <c r="L31" s="33">
        <f t="shared" si="7"/>
        <v>-101.37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-7725.93</v>
      </c>
      <c r="J32" s="17">
        <v>0</v>
      </c>
      <c r="K32" s="17">
        <v>0</v>
      </c>
      <c r="L32" s="33">
        <f t="shared" si="7"/>
        <v>-7725.93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-345538.51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2">
        <f t="shared" si="11"/>
        <v>-345538.51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55064.75999999995</v>
      </c>
      <c r="C48" s="41">
        <f aca="true" t="shared" si="12" ref="C48:K48">IF(C17+C27+C40+C49&lt;0,0,C17+C27+C49)</f>
        <v>323243.72</v>
      </c>
      <c r="D48" s="41">
        <f t="shared" si="12"/>
        <v>1079164.72</v>
      </c>
      <c r="E48" s="41">
        <f t="shared" si="12"/>
        <v>859344.9</v>
      </c>
      <c r="F48" s="41">
        <f t="shared" si="12"/>
        <v>936736.22</v>
      </c>
      <c r="G48" s="41">
        <f t="shared" si="12"/>
        <v>516730.89999999997</v>
      </c>
      <c r="H48" s="41">
        <f t="shared" si="12"/>
        <v>291667.16</v>
      </c>
      <c r="I48" s="41">
        <f t="shared" si="12"/>
        <v>387487.26999999996</v>
      </c>
      <c r="J48" s="41">
        <f t="shared" si="12"/>
        <v>445336.35000000003</v>
      </c>
      <c r="K48" s="41">
        <f t="shared" si="12"/>
        <v>542155.0199999999</v>
      </c>
      <c r="L48" s="42">
        <f>SUM(B48:K48)</f>
        <v>5436931.02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55064.76</v>
      </c>
      <c r="C54" s="41">
        <f aca="true" t="shared" si="14" ref="C54:J54">SUM(C55:C66)</f>
        <v>323243.73000000004</v>
      </c>
      <c r="D54" s="41">
        <f t="shared" si="14"/>
        <v>1079164.71</v>
      </c>
      <c r="E54" s="41">
        <f t="shared" si="14"/>
        <v>859344.91</v>
      </c>
      <c r="F54" s="41">
        <f t="shared" si="14"/>
        <v>936736.23</v>
      </c>
      <c r="G54" s="41">
        <f t="shared" si="14"/>
        <v>516730.9</v>
      </c>
      <c r="H54" s="41">
        <f t="shared" si="14"/>
        <v>291667.16</v>
      </c>
      <c r="I54" s="41">
        <f>SUM(I55:I69)</f>
        <v>387487.27</v>
      </c>
      <c r="J54" s="41">
        <f t="shared" si="14"/>
        <v>445336.35</v>
      </c>
      <c r="K54" s="41">
        <f>SUM(K55:K68)</f>
        <v>542155.02</v>
      </c>
      <c r="L54" s="46">
        <f>SUM(B54:K54)</f>
        <v>5436931.039999999</v>
      </c>
      <c r="M54" s="40"/>
    </row>
    <row r="55" spans="1:13" ht="18.75" customHeight="1">
      <c r="A55" s="47" t="s">
        <v>50</v>
      </c>
      <c r="B55" s="48">
        <v>55064.76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55064.76</v>
      </c>
      <c r="M55" s="40"/>
    </row>
    <row r="56" spans="1:12" ht="18.75" customHeight="1">
      <c r="A56" s="47" t="s">
        <v>60</v>
      </c>
      <c r="B56" s="17">
        <v>0</v>
      </c>
      <c r="C56" s="48">
        <v>282515.02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282515.02</v>
      </c>
    </row>
    <row r="57" spans="1:12" ht="18.75" customHeight="1">
      <c r="A57" s="47" t="s">
        <v>61</v>
      </c>
      <c r="B57" s="17">
        <v>0</v>
      </c>
      <c r="C57" s="48">
        <v>40728.71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40728.71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1079164.71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1079164.71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859344.91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859344.91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936736.23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936736.23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516730.9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516730.9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291667.16</v>
      </c>
      <c r="I62" s="17">
        <v>0</v>
      </c>
      <c r="J62" s="17">
        <v>0</v>
      </c>
      <c r="K62" s="17">
        <v>0</v>
      </c>
      <c r="L62" s="46">
        <f t="shared" si="15"/>
        <v>291667.16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445336.35</v>
      </c>
      <c r="K64" s="17">
        <v>0</v>
      </c>
      <c r="L64" s="46">
        <f t="shared" si="15"/>
        <v>445336.35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301167.11</v>
      </c>
      <c r="L65" s="46">
        <f t="shared" si="15"/>
        <v>301167.11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240987.91</v>
      </c>
      <c r="L66" s="46">
        <f t="shared" si="15"/>
        <v>240987.91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387487.27</v>
      </c>
      <c r="J69" s="53">
        <v>0</v>
      </c>
      <c r="K69" s="53">
        <v>0</v>
      </c>
      <c r="L69" s="51">
        <f>SUM(B69:K69)</f>
        <v>387487.27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2021-07-15T18:17:16Z</dcterms:modified>
  <cp:category/>
  <cp:version/>
  <cp:contentType/>
  <cp:contentStatus/>
</cp:coreProperties>
</file>