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<sst xmlns="http://schemas.openxmlformats.org/spreadsheetml/2006/main" count="79" uniqueCount="78">
  <si>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</si>
  <si>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</si>
  <si>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</si>
  <si>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</si>
  <si>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</si>
  <si>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</si>
  <si>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</si>
  <si>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</si>
  <si>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</si>
  <si>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</si>
  <si>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</si>
  <si>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</si>
  <si>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</si>
  <si>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</si>
  <si>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</si>
  <si>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</si>
  <si>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</si>
  <si>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</si>
  <si>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</si>
  <si>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</si>
  <si>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</si>
  <si>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</si>
  <si>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</si>
  <si>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</si>
  <si>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</si>
  <si>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</si>
  <si>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</si>
  <si>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</si>
  <si>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</si>
  <si>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</si>
  <si>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</si>
  <si>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</si>
  <si>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</si>
  <si>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</si>
  <si>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</si>
  <si>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</si>
  <si>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</si>
  <si>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</si>
  <si>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</si>
  <si>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</si>
  <si>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</si>
  <si>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</si>
  <si>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</si>
  <si>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</si>
  <si>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</si>
  <si>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</si>
  <si>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</si>
  <si>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</si>
  <si>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</si>
  <si>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</si>
  <si>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</si>
  <si>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</si>
  <si>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</si>
  <si>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</si>
  <si>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</si>
  <si>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</si>
  <si>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</si>
  <si>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</si>
  <si>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</si>
  <si>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</si>
  <si>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</si>
  <si>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</si>
  <si>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</si>
  <si>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</si>
  <si>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</si>
  <si>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</si>
  <si>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</si>
  <si>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</si>
  <si>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</si>
  <si>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</si>
  <si>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</si>
  <si>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</si>
  <si>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</si>
  <si>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</si>
  <si>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</si>
  <si>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</si>
  <si>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07/07/21 - VENCIMENTO 15/07/21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</si>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</sst>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65392</v>
      </c>
      <c r="C7" s="10">
        <f>C8+C11</f>
        <v>81309</v>
      </c>
      <c r="D7" s="10">
        <f aca="true" t="shared" si="0" ref="D7:K7">D8+D11</f>
        <v>232664</v>
      </c>
      <c r="E7" s="10">
        <f t="shared" si="0"/>
        <v>204659</v>
      </c>
      <c r="F7" s="10">
        <f t="shared" si="0"/>
        <v>210645</v>
      </c>
      <c r="G7" s="10">
        <f t="shared" si="0"/>
        <v>106783</v>
      </c>
      <c r="H7" s="10">
        <f t="shared" si="0"/>
        <v>54252</v>
      </c>
      <c r="I7" s="10">
        <f t="shared" si="0"/>
        <v>97936</v>
      </c>
      <c r="J7" s="10">
        <f t="shared" si="0"/>
        <v>79333</v>
      </c>
      <c r="K7" s="10">
        <f t="shared" si="0"/>
        <v>162891</v>
      </c>
      <c r="L7" s="10">
        <f>SUM(B7:K7)</f>
        <v>1295864</v>
      </c>
      <c r="M7" s="11"/>
    </row>
    <row r="8" spans="1:13" ht="17.25" customHeight="1">
      <c r="A8" s="12" t="s">
        <v>18</v>
      </c>
      <c r="B8" s="13">
        <f>B9+B10</f>
        <v>4722</v>
      </c>
      <c r="C8" s="13">
        <f aca="true" t="shared" si="1" ref="C8:K8">C9+C10</f>
        <v>5622</v>
      </c>
      <c r="D8" s="13">
        <f t="shared" si="1"/>
        <v>15987</v>
      </c>
      <c r="E8" s="13">
        <f t="shared" si="1"/>
        <v>12602</v>
      </c>
      <c r="F8" s="13">
        <f t="shared" si="1"/>
        <v>12222</v>
      </c>
      <c r="G8" s="13">
        <f t="shared" si="1"/>
        <v>7743</v>
      </c>
      <c r="H8" s="13">
        <f t="shared" si="1"/>
        <v>3457</v>
      </c>
      <c r="I8" s="13">
        <f t="shared" si="1"/>
        <v>4626</v>
      </c>
      <c r="J8" s="13">
        <f t="shared" si="1"/>
        <v>4430</v>
      </c>
      <c r="K8" s="13">
        <f t="shared" si="1"/>
        <v>9602</v>
      </c>
      <c r="L8" s="13">
        <f>SUM(B8:K8)</f>
        <v>81013</v>
      </c>
      <c r="M8"/>
    </row>
    <row r="9" spans="1:13" ht="17.25" customHeight="1">
      <c r="A9" s="14" t="s">
        <v>19</v>
      </c>
      <c r="B9" s="15">
        <v>4718</v>
      </c>
      <c r="C9" s="15">
        <v>5622</v>
      </c>
      <c r="D9" s="15">
        <v>15987</v>
      </c>
      <c r="E9" s="15">
        <v>12602</v>
      </c>
      <c r="F9" s="15">
        <v>12222</v>
      </c>
      <c r="G9" s="15">
        <v>7743</v>
      </c>
      <c r="H9" s="15">
        <v>3453</v>
      </c>
      <c r="I9" s="15">
        <v>4626</v>
      </c>
      <c r="J9" s="15">
        <v>4430</v>
      </c>
      <c r="K9" s="15">
        <v>9602</v>
      </c>
      <c r="L9" s="13">
        <f>SUM(B9:K9)</f>
        <v>81005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60670</v>
      </c>
      <c r="C11" s="15">
        <v>75687</v>
      </c>
      <c r="D11" s="15">
        <v>216677</v>
      </c>
      <c r="E11" s="15">
        <v>192057</v>
      </c>
      <c r="F11" s="15">
        <v>198423</v>
      </c>
      <c r="G11" s="15">
        <v>99040</v>
      </c>
      <c r="H11" s="15">
        <v>50795</v>
      </c>
      <c r="I11" s="15">
        <v>93310</v>
      </c>
      <c r="J11" s="15">
        <v>74903</v>
      </c>
      <c r="K11" s="15">
        <v>153289</v>
      </c>
      <c r="L11" s="13">
        <f>SUM(B11:K11)</f>
        <v>1214851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1.140494772120797</v>
      </c>
      <c r="C15" s="22">
        <v>1.365146604548433</v>
      </c>
      <c r="D15" s="22">
        <v>1.317219540472723</v>
      </c>
      <c r="E15" s="22">
        <v>1.193453852998713</v>
      </c>
      <c r="F15" s="22">
        <v>1.406223973016926</v>
      </c>
      <c r="G15" s="22">
        <v>1.386482685680378</v>
      </c>
      <c r="H15" s="22">
        <v>1.404685249349156</v>
      </c>
      <c r="I15" s="22">
        <v>1.273135161642703</v>
      </c>
      <c r="J15" s="22">
        <v>1.61171662558788</v>
      </c>
      <c r="K15" s="22">
        <v>1.204217989965057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436292.8</v>
      </c>
      <c r="C17" s="25">
        <f aca="true" t="shared" si="2" ref="C17:K17">C18+C19+C20+C21+C22+C23+C24</f>
        <v>346356.5299999999</v>
      </c>
      <c r="D17" s="25">
        <f t="shared" si="2"/>
        <v>1145392.31</v>
      </c>
      <c r="E17" s="25">
        <f t="shared" si="2"/>
        <v>917526.19</v>
      </c>
      <c r="F17" s="25">
        <f t="shared" si="2"/>
        <v>994213.79</v>
      </c>
      <c r="G17" s="25">
        <f t="shared" si="2"/>
        <v>549109.9800000001</v>
      </c>
      <c r="H17" s="25">
        <f t="shared" si="2"/>
        <v>313661.27</v>
      </c>
      <c r="I17" s="25">
        <f t="shared" si="2"/>
        <v>415135.49</v>
      </c>
      <c r="J17" s="25">
        <f t="shared" si="2"/>
        <v>463294.62000000005</v>
      </c>
      <c r="K17" s="25">
        <f t="shared" si="2"/>
        <v>581583.8</v>
      </c>
      <c r="L17" s="25">
        <f>L18+L19+L20+L21+L22+L23+L24</f>
        <v>6162566.78</v>
      </c>
      <c r="M17"/>
    </row>
    <row r="18" spans="1:13" ht="17.25" customHeight="1">
      <c r="A18" s="26" t="s">
        <v>24</v>
      </c>
      <c r="B18" s="33">
        <f aca="true" t="shared" si="3" ref="B18:K18">ROUND(B13*B7,2)</f>
        <v>379803.28</v>
      </c>
      <c r="C18" s="33">
        <f t="shared" si="3"/>
        <v>248911.24</v>
      </c>
      <c r="D18" s="33">
        <f t="shared" si="3"/>
        <v>848246.41</v>
      </c>
      <c r="E18" s="33">
        <f t="shared" si="3"/>
        <v>754577.73</v>
      </c>
      <c r="F18" s="33">
        <f t="shared" si="3"/>
        <v>687503.15</v>
      </c>
      <c r="G18" s="33">
        <f t="shared" si="3"/>
        <v>382977.23</v>
      </c>
      <c r="H18" s="33">
        <f t="shared" si="3"/>
        <v>214382.2</v>
      </c>
      <c r="I18" s="33">
        <f t="shared" si="3"/>
        <v>321435.75</v>
      </c>
      <c r="J18" s="33">
        <f t="shared" si="3"/>
        <v>280354.89</v>
      </c>
      <c r="K18" s="33">
        <f t="shared" si="3"/>
        <v>469989.4</v>
      </c>
      <c r="L18" s="33">
        <f aca="true" t="shared" si="4" ref="L18:L24">SUM(B18:K18)</f>
        <v>4588181.28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53360.38</v>
      </c>
      <c r="C19" s="33">
        <f t="shared" si="5"/>
        <v>90889.09</v>
      </c>
      <c r="D19" s="33">
        <f t="shared" si="5"/>
        <v>269080.34</v>
      </c>
      <c r="E19" s="33">
        <f t="shared" si="5"/>
        <v>145975.97</v>
      </c>
      <c r="F19" s="33">
        <f t="shared" si="5"/>
        <v>279280.26</v>
      </c>
      <c r="G19" s="33">
        <f t="shared" si="5"/>
        <v>148014.07</v>
      </c>
      <c r="H19" s="33">
        <f t="shared" si="5"/>
        <v>86757.31</v>
      </c>
      <c r="I19" s="33">
        <f t="shared" si="5"/>
        <v>87795.41</v>
      </c>
      <c r="J19" s="33">
        <f t="shared" si="5"/>
        <v>171497.75</v>
      </c>
      <c r="K19" s="33">
        <f t="shared" si="5"/>
        <v>95980.29</v>
      </c>
      <c r="L19" s="33">
        <f t="shared" si="4"/>
        <v>1428630.87</v>
      </c>
      <c r="M19"/>
    </row>
    <row r="20" spans="1:13" ht="17.25" customHeight="1">
      <c r="A20" s="27" t="s">
        <v>26</v>
      </c>
      <c r="B20" s="33">
        <v>1787.91</v>
      </c>
      <c r="C20" s="33">
        <v>5214.97</v>
      </c>
      <c r="D20" s="33">
        <v>25383.1</v>
      </c>
      <c r="E20" s="33">
        <v>18619.06</v>
      </c>
      <c r="F20" s="33">
        <v>26089.15</v>
      </c>
      <c r="G20" s="33">
        <v>18118.68</v>
      </c>
      <c r="H20" s="33">
        <v>11180.53</v>
      </c>
      <c r="I20" s="33">
        <v>4563.1</v>
      </c>
      <c r="J20" s="33">
        <v>8759.52</v>
      </c>
      <c r="K20" s="33">
        <v>12931.65</v>
      </c>
      <c r="L20" s="33">
        <f t="shared" si="4"/>
        <v>132647.67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-40754.600000000006</v>
      </c>
      <c r="C27" s="33">
        <f t="shared" si="6"/>
        <v>-24736.8</v>
      </c>
      <c r="D27" s="33">
        <f t="shared" si="6"/>
        <v>-70342.8</v>
      </c>
      <c r="E27" s="33">
        <f t="shared" si="6"/>
        <v>-60009.350000000006</v>
      </c>
      <c r="F27" s="33">
        <f t="shared" si="6"/>
        <v>-53776.8</v>
      </c>
      <c r="G27" s="33">
        <f t="shared" si="6"/>
        <v>-34069.2</v>
      </c>
      <c r="H27" s="33">
        <f t="shared" si="6"/>
        <v>-23031.16</v>
      </c>
      <c r="I27" s="33">
        <f t="shared" si="6"/>
        <v>-28767.31</v>
      </c>
      <c r="J27" s="33">
        <f t="shared" si="6"/>
        <v>-19492</v>
      </c>
      <c r="K27" s="33">
        <f t="shared" si="6"/>
        <v>-42248.8</v>
      </c>
      <c r="L27" s="33">
        <f aca="true" t="shared" si="7" ref="L27:L33">SUM(B27:K27)</f>
        <v>-397228.82</v>
      </c>
      <c r="M27"/>
    </row>
    <row r="28" spans="1:13" ht="18.75" customHeight="1">
      <c r="A28" s="27" t="s">
        <v>30</v>
      </c>
      <c r="B28" s="33">
        <f>B29+B30+B31+B32</f>
        <v>-20759.2</v>
      </c>
      <c r="C28" s="33">
        <f aca="true" t="shared" si="8" ref="C28:K28">C29+C30+C31+C32</f>
        <v>-24736.8</v>
      </c>
      <c r="D28" s="33">
        <f t="shared" si="8"/>
        <v>-70342.8</v>
      </c>
      <c r="E28" s="33">
        <f t="shared" si="8"/>
        <v>-55448.8</v>
      </c>
      <c r="F28" s="33">
        <f t="shared" si="8"/>
        <v>-53776.8</v>
      </c>
      <c r="G28" s="33">
        <f t="shared" si="8"/>
        <v>-34069.2</v>
      </c>
      <c r="H28" s="33">
        <f t="shared" si="8"/>
        <v>-15193.2</v>
      </c>
      <c r="I28" s="33">
        <f t="shared" si="8"/>
        <v>-28767.31</v>
      </c>
      <c r="J28" s="33">
        <f t="shared" si="8"/>
        <v>-19492</v>
      </c>
      <c r="K28" s="33">
        <f t="shared" si="8"/>
        <v>-42248.8</v>
      </c>
      <c r="L28" s="33">
        <f t="shared" si="7"/>
        <v>-364834.91000000003</v>
      </c>
      <c r="M28"/>
    </row>
    <row r="29" spans="1:13" s="36" customFormat="1" ht="18.75" customHeight="1">
      <c r="A29" s="34" t="s">
        <v>58</v>
      </c>
      <c r="B29" s="33">
        <f>-ROUND((B9)*$E$3,2)</f>
        <v>-20759.2</v>
      </c>
      <c r="C29" s="33">
        <f aca="true" t="shared" si="9" ref="C29:K29">-ROUND((C9)*$E$3,2)</f>
        <v>-24736.8</v>
      </c>
      <c r="D29" s="33">
        <f t="shared" si="9"/>
        <v>-70342.8</v>
      </c>
      <c r="E29" s="33">
        <f t="shared" si="9"/>
        <v>-55448.8</v>
      </c>
      <c r="F29" s="33">
        <f t="shared" si="9"/>
        <v>-53776.8</v>
      </c>
      <c r="G29" s="33">
        <f t="shared" si="9"/>
        <v>-34069.2</v>
      </c>
      <c r="H29" s="33">
        <f t="shared" si="9"/>
        <v>-15193.2</v>
      </c>
      <c r="I29" s="33">
        <f t="shared" si="9"/>
        <v>-20354.4</v>
      </c>
      <c r="J29" s="33">
        <f t="shared" si="9"/>
        <v>-19492</v>
      </c>
      <c r="K29" s="33">
        <f t="shared" si="9"/>
        <v>-42248.8</v>
      </c>
      <c r="L29" s="33">
        <f t="shared" si="7"/>
        <v>-356422.00000000006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-101.37</v>
      </c>
      <c r="J31" s="17">
        <v>0</v>
      </c>
      <c r="K31" s="17">
        <v>0</v>
      </c>
      <c r="L31" s="33">
        <f t="shared" si="7"/>
        <v>-101.37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-8311.54</v>
      </c>
      <c r="J32" s="17">
        <v>0</v>
      </c>
      <c r="K32" s="17">
        <v>0</v>
      </c>
      <c r="L32" s="33">
        <f t="shared" si="7"/>
        <v>-8311.54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395538.19999999995</v>
      </c>
      <c r="C48" s="41">
        <f aca="true" t="shared" si="12" ref="C48:K48">IF(C17+C27+C40+C49&lt;0,0,C17+C27+C49)</f>
        <v>321619.7299999999</v>
      </c>
      <c r="D48" s="41">
        <f t="shared" si="12"/>
        <v>1075049.51</v>
      </c>
      <c r="E48" s="41">
        <f t="shared" si="12"/>
        <v>857516.84</v>
      </c>
      <c r="F48" s="41">
        <f t="shared" si="12"/>
        <v>940436.99</v>
      </c>
      <c r="G48" s="41">
        <f t="shared" si="12"/>
        <v>515040.7800000001</v>
      </c>
      <c r="H48" s="41">
        <f t="shared" si="12"/>
        <v>290630.11000000004</v>
      </c>
      <c r="I48" s="41">
        <f t="shared" si="12"/>
        <v>386368.18</v>
      </c>
      <c r="J48" s="41">
        <f t="shared" si="12"/>
        <v>443802.62000000005</v>
      </c>
      <c r="K48" s="41">
        <f t="shared" si="12"/>
        <v>539335</v>
      </c>
      <c r="L48" s="42">
        <f>SUM(B48:K48)</f>
        <v>5765337.96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395538.19</v>
      </c>
      <c r="C54" s="41">
        <f aca="true" t="shared" si="14" ref="C54:J54">SUM(C55:C66)</f>
        <v>321619.73</v>
      </c>
      <c r="D54" s="41">
        <f t="shared" si="14"/>
        <v>1075049.51</v>
      </c>
      <c r="E54" s="41">
        <f t="shared" si="14"/>
        <v>857516.84</v>
      </c>
      <c r="F54" s="41">
        <f t="shared" si="14"/>
        <v>940436.99</v>
      </c>
      <c r="G54" s="41">
        <f t="shared" si="14"/>
        <v>515040.78</v>
      </c>
      <c r="H54" s="41">
        <f t="shared" si="14"/>
        <v>290630.12</v>
      </c>
      <c r="I54" s="41">
        <f>SUM(I55:I69)</f>
        <v>386368.18</v>
      </c>
      <c r="J54" s="41">
        <f t="shared" si="14"/>
        <v>443802.62</v>
      </c>
      <c r="K54" s="41">
        <f>SUM(K55:K68)</f>
        <v>539335</v>
      </c>
      <c r="L54" s="46">
        <f>SUM(B54:K54)</f>
        <v>5765337.96</v>
      </c>
      <c r="M54" s="40"/>
    </row>
    <row r="55" spans="1:13" ht="18.75" customHeight="1">
      <c r="A55" s="47" t="s">
        <v>51</v>
      </c>
      <c r="B55" s="48">
        <v>395538.19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395538.19</v>
      </c>
      <c r="M55" s="40"/>
    </row>
    <row r="56" spans="1:12" ht="18.75" customHeight="1">
      <c r="A56" s="47" t="s">
        <v>61</v>
      </c>
      <c r="B56" s="17">
        <v>0</v>
      </c>
      <c r="C56" s="48">
        <v>281063.48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281063.48</v>
      </c>
    </row>
    <row r="57" spans="1:12" ht="18.75" customHeight="1">
      <c r="A57" s="47" t="s">
        <v>62</v>
      </c>
      <c r="B57" s="17">
        <v>0</v>
      </c>
      <c r="C57" s="48">
        <v>40556.25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40556.25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1075049.51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1075049.51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857516.84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857516.84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940436.99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940436.99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515040.78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515040.78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290630.12</v>
      </c>
      <c r="I62" s="17">
        <v>0</v>
      </c>
      <c r="J62" s="17">
        <v>0</v>
      </c>
      <c r="K62" s="17">
        <v>0</v>
      </c>
      <c r="L62" s="46">
        <f t="shared" si="15"/>
        <v>290630.12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443802.62</v>
      </c>
      <c r="K64" s="17">
        <v>0</v>
      </c>
      <c r="L64" s="46">
        <f t="shared" si="15"/>
        <v>443802.62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299924.19</v>
      </c>
      <c r="L65" s="46">
        <f t="shared" si="15"/>
        <v>299924.19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239410.81</v>
      </c>
      <c r="L66" s="46">
        <f t="shared" si="15"/>
        <v>239410.81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386368.18</v>
      </c>
      <c r="J69" s="53">
        <v>0</v>
      </c>
      <c r="K69" s="53">
        <v>0</v>
      </c>
      <c r="L69" s="51">
        <f>SUM(B69:K69)</f>
        <v>386368.18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2021-07-14T19:31:42Z</dcterms:modified>
  <cp:category/>
  <cp:version/>
  <cp:contentType/>
  <cp:contentStatus/>
</cp:coreProperties>
</file>