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<sst xmlns="http://schemas.openxmlformats.org/spreadsheetml/2006/main" count="79" uniqueCount="78">
  <si>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</si>
  <si>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</si>
  <si>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</si>
  <si>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</si>
  <si>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</si>
  <si>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</si>
  <si>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</si>
  <si>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</si>
  <si>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</si>
  <si>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</si>
  <si>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</si>
  <si>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</si>
  <si>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</si>
  <si>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</si>
  <si>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</si>
  <si>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</si>
  <si>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</si>
  <si>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</si>
  <si>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</si>
  <si>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</si>
  <si>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</si>
  <si>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</si>
  <si>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</si>
  <si>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</si>
  <si>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</si>
  <si>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</si>
  <si>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</si>
  <si>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</si>
  <si>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</si>
  <si>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</si>
  <si>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</si>
  <si>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</si>
  <si>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</si>
  <si>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</si>
  <si>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</si>
  <si>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</si>
  <si>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</si>
  <si>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</si>
  <si>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</si>
  <si>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</si>
  <si>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</si>
  <si>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</si>
  <si>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</si>
  <si>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</si>
  <si>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</si>
  <si>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</si>
  <si>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</si>
  <si>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</si>
  <si>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</si>
  <si>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</si>
  <si>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</si>
  <si>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</si>
  <si>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</si>
  <si>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</si>
  <si>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</si>
  <si>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</si>
  <si>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</si>
  <si>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</si>
  <si>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</si>
  <si>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</si>
  <si>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</si>
  <si>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</si>
  <si>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</si>
  <si>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</si>
  <si>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</si>
  <si>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</si>
  <si>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</si>
  <si>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</si>
  <si>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</si>
  <si>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</si>
  <si>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</si>
  <si>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</si>
  <si>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</si>
  <si>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</si>
  <si>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</si>
  <si>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</si>
  <si>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06/07/21 - VENCIMENTO 14/07/21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</si>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</sst>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63315</v>
      </c>
      <c r="C7" s="10">
        <f>C8+C11</f>
        <v>79215</v>
      </c>
      <c r="D7" s="10">
        <f aca="true" t="shared" si="0" ref="D7:K7">D8+D11</f>
        <v>220644</v>
      </c>
      <c r="E7" s="10">
        <f t="shared" si="0"/>
        <v>198738</v>
      </c>
      <c r="F7" s="10">
        <f t="shared" si="0"/>
        <v>205533</v>
      </c>
      <c r="G7" s="10">
        <f t="shared" si="0"/>
        <v>105709</v>
      </c>
      <c r="H7" s="10">
        <f t="shared" si="0"/>
        <v>53081</v>
      </c>
      <c r="I7" s="10">
        <f t="shared" si="0"/>
        <v>95122</v>
      </c>
      <c r="J7" s="10">
        <f t="shared" si="0"/>
        <v>77764</v>
      </c>
      <c r="K7" s="10">
        <f t="shared" si="0"/>
        <v>158777</v>
      </c>
      <c r="L7" s="10">
        <f>SUM(B7:K7)</f>
        <v>1257898</v>
      </c>
      <c r="M7" s="11"/>
    </row>
    <row r="8" spans="1:13" ht="17.25" customHeight="1">
      <c r="A8" s="12" t="s">
        <v>18</v>
      </c>
      <c r="B8" s="13">
        <f>B9+B10</f>
        <v>4492</v>
      </c>
      <c r="C8" s="13">
        <f aca="true" t="shared" si="1" ref="C8:K8">C9+C10</f>
        <v>5405</v>
      </c>
      <c r="D8" s="13">
        <f t="shared" si="1"/>
        <v>15255</v>
      </c>
      <c r="E8" s="13">
        <f t="shared" si="1"/>
        <v>12293</v>
      </c>
      <c r="F8" s="13">
        <f t="shared" si="1"/>
        <v>12302</v>
      </c>
      <c r="G8" s="13">
        <f t="shared" si="1"/>
        <v>7465</v>
      </c>
      <c r="H8" s="13">
        <f t="shared" si="1"/>
        <v>3258</v>
      </c>
      <c r="I8" s="13">
        <f t="shared" si="1"/>
        <v>4462</v>
      </c>
      <c r="J8" s="13">
        <f t="shared" si="1"/>
        <v>4387</v>
      </c>
      <c r="K8" s="13">
        <f t="shared" si="1"/>
        <v>9179</v>
      </c>
      <c r="L8" s="13">
        <f>SUM(B8:K8)</f>
        <v>78498</v>
      </c>
      <c r="M8"/>
    </row>
    <row r="9" spans="1:13" ht="17.25" customHeight="1">
      <c r="A9" s="14" t="s">
        <v>19</v>
      </c>
      <c r="B9" s="15">
        <v>4491</v>
      </c>
      <c r="C9" s="15">
        <v>5405</v>
      </c>
      <c r="D9" s="15">
        <v>15255</v>
      </c>
      <c r="E9" s="15">
        <v>12293</v>
      </c>
      <c r="F9" s="15">
        <v>12302</v>
      </c>
      <c r="G9" s="15">
        <v>7465</v>
      </c>
      <c r="H9" s="15">
        <v>3253</v>
      </c>
      <c r="I9" s="15">
        <v>4462</v>
      </c>
      <c r="J9" s="15">
        <v>4387</v>
      </c>
      <c r="K9" s="15">
        <v>9179</v>
      </c>
      <c r="L9" s="13">
        <f>SUM(B9:K9)</f>
        <v>78492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58823</v>
      </c>
      <c r="C11" s="15">
        <v>73810</v>
      </c>
      <c r="D11" s="15">
        <v>205389</v>
      </c>
      <c r="E11" s="15">
        <v>186445</v>
      </c>
      <c r="F11" s="15">
        <v>193231</v>
      </c>
      <c r="G11" s="15">
        <v>98244</v>
      </c>
      <c r="H11" s="15">
        <v>49823</v>
      </c>
      <c r="I11" s="15">
        <v>90660</v>
      </c>
      <c r="J11" s="15">
        <v>73377</v>
      </c>
      <c r="K11" s="15">
        <v>149598</v>
      </c>
      <c r="L11" s="13">
        <f>SUM(B11:K11)</f>
        <v>1179400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1.178187722696018</v>
      </c>
      <c r="C15" s="22">
        <v>1.396268228609204</v>
      </c>
      <c r="D15" s="22">
        <v>1.375975277052438</v>
      </c>
      <c r="E15" s="22">
        <v>1.223293452305421</v>
      </c>
      <c r="F15" s="22">
        <v>1.435451474264638</v>
      </c>
      <c r="G15" s="22">
        <v>1.393194381679919</v>
      </c>
      <c r="H15" s="22">
        <v>1.431666185131592</v>
      </c>
      <c r="I15" s="22">
        <v>1.304913380743059</v>
      </c>
      <c r="J15" s="22">
        <v>1.640512867229969</v>
      </c>
      <c r="K15" s="22">
        <v>1.230479778061671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436354.9799999999</v>
      </c>
      <c r="C17" s="25">
        <f aca="true" t="shared" si="2" ref="C17:K17">C18+C19+C20+C21+C22+C23+C24</f>
        <v>344948.76</v>
      </c>
      <c r="D17" s="25">
        <f t="shared" si="2"/>
        <v>1135136.2799999998</v>
      </c>
      <c r="E17" s="25">
        <f t="shared" si="2"/>
        <v>913410.1499999999</v>
      </c>
      <c r="F17" s="25">
        <f t="shared" si="2"/>
        <v>990272.3</v>
      </c>
      <c r="G17" s="25">
        <f t="shared" si="2"/>
        <v>546240.93</v>
      </c>
      <c r="H17" s="25">
        <f t="shared" si="2"/>
        <v>312955.29</v>
      </c>
      <c r="I17" s="25">
        <f t="shared" si="2"/>
        <v>413257.43999999994</v>
      </c>
      <c r="J17" s="25">
        <f t="shared" si="2"/>
        <v>461904.9700000001</v>
      </c>
      <c r="K17" s="25">
        <f t="shared" si="2"/>
        <v>579301.08</v>
      </c>
      <c r="L17" s="25">
        <f>L18+L19+L20+L21+L22+L23+L24</f>
        <v>6133782.179999999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367739.85</v>
      </c>
      <c r="C18" s="33">
        <f t="shared" si="3"/>
        <v>242500.88</v>
      </c>
      <c r="D18" s="33">
        <f t="shared" si="3"/>
        <v>804423.9</v>
      </c>
      <c r="E18" s="33">
        <f t="shared" si="3"/>
        <v>732747.01</v>
      </c>
      <c r="F18" s="33">
        <f t="shared" si="3"/>
        <v>670818.61</v>
      </c>
      <c r="G18" s="33">
        <f t="shared" si="3"/>
        <v>379125.33</v>
      </c>
      <c r="H18" s="33">
        <f t="shared" si="3"/>
        <v>209754.88</v>
      </c>
      <c r="I18" s="33">
        <f t="shared" si="3"/>
        <v>312199.92</v>
      </c>
      <c r="J18" s="33">
        <f t="shared" si="3"/>
        <v>274810.2</v>
      </c>
      <c r="K18" s="33">
        <f t="shared" si="3"/>
        <v>458119.28</v>
      </c>
      <c r="L18" s="33">
        <f aca="true" t="shared" si="4" ref="L18:L24">SUM(B18:K18)</f>
        <v>4452239.859999999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65526.73</v>
      </c>
      <c r="C19" s="33">
        <f t="shared" si="5"/>
        <v>96095.39</v>
      </c>
      <c r="D19" s="33">
        <f t="shared" si="5"/>
        <v>302443.5</v>
      </c>
      <c r="E19" s="33">
        <f t="shared" si="5"/>
        <v>163617.61</v>
      </c>
      <c r="F19" s="33">
        <f t="shared" si="5"/>
        <v>292108.95</v>
      </c>
      <c r="G19" s="33">
        <f t="shared" si="5"/>
        <v>149069.95</v>
      </c>
      <c r="H19" s="33">
        <f t="shared" si="5"/>
        <v>90544.09</v>
      </c>
      <c r="I19" s="33">
        <f t="shared" si="5"/>
        <v>95193.93</v>
      </c>
      <c r="J19" s="33">
        <f t="shared" si="5"/>
        <v>176019.47</v>
      </c>
      <c r="K19" s="33">
        <f t="shared" si="5"/>
        <v>105587.23</v>
      </c>
      <c r="L19" s="33">
        <f t="shared" si="4"/>
        <v>1536206.8499999999</v>
      </c>
      <c r="M19"/>
    </row>
    <row r="20" spans="1:13" ht="17.25" customHeight="1">
      <c r="A20" s="27" t="s">
        <v>26</v>
      </c>
      <c r="B20" s="33">
        <v>1747.17</v>
      </c>
      <c r="C20" s="33">
        <v>5011.26</v>
      </c>
      <c r="D20" s="33">
        <v>25586.42</v>
      </c>
      <c r="E20" s="33">
        <v>18945</v>
      </c>
      <c r="F20" s="33">
        <v>26003.51</v>
      </c>
      <c r="G20" s="33">
        <v>18045.65</v>
      </c>
      <c r="H20" s="33">
        <v>11315.09</v>
      </c>
      <c r="I20" s="33">
        <v>4522.36</v>
      </c>
      <c r="J20" s="33">
        <v>8392.84</v>
      </c>
      <c r="K20" s="33">
        <v>12912.11</v>
      </c>
      <c r="L20" s="33">
        <f t="shared" si="4"/>
        <v>132481.41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-252.9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-252.9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-39755.8</v>
      </c>
      <c r="C27" s="33">
        <f t="shared" si="6"/>
        <v>-23782</v>
      </c>
      <c r="D27" s="33">
        <f t="shared" si="6"/>
        <v>-67122</v>
      </c>
      <c r="E27" s="33">
        <f t="shared" si="6"/>
        <v>-58649.75</v>
      </c>
      <c r="F27" s="33">
        <f t="shared" si="6"/>
        <v>-54128.8</v>
      </c>
      <c r="G27" s="33">
        <f t="shared" si="6"/>
        <v>-32846</v>
      </c>
      <c r="H27" s="33">
        <f t="shared" si="6"/>
        <v>-22151.16</v>
      </c>
      <c r="I27" s="33">
        <f t="shared" si="6"/>
        <v>-30100.8</v>
      </c>
      <c r="J27" s="33">
        <f t="shared" si="6"/>
        <v>-19302.8</v>
      </c>
      <c r="K27" s="33">
        <f t="shared" si="6"/>
        <v>-40387.6</v>
      </c>
      <c r="L27" s="33">
        <f aca="true" t="shared" si="7" ref="L27:L33">SUM(B27:K27)</f>
        <v>-388226.7099999999</v>
      </c>
      <c r="M27"/>
    </row>
    <row r="28" spans="1:13" ht="18.75" customHeight="1">
      <c r="A28" s="27" t="s">
        <v>30</v>
      </c>
      <c r="B28" s="33">
        <f>B29+B30+B31+B32</f>
        <v>-19760.4</v>
      </c>
      <c r="C28" s="33">
        <f aca="true" t="shared" si="8" ref="C28:K28">C29+C30+C31+C32</f>
        <v>-23782</v>
      </c>
      <c r="D28" s="33">
        <f t="shared" si="8"/>
        <v>-67122</v>
      </c>
      <c r="E28" s="33">
        <f t="shared" si="8"/>
        <v>-54089.2</v>
      </c>
      <c r="F28" s="33">
        <f t="shared" si="8"/>
        <v>-54128.8</v>
      </c>
      <c r="G28" s="33">
        <f t="shared" si="8"/>
        <v>-32846</v>
      </c>
      <c r="H28" s="33">
        <f t="shared" si="8"/>
        <v>-14313.2</v>
      </c>
      <c r="I28" s="33">
        <f t="shared" si="8"/>
        <v>-30100.8</v>
      </c>
      <c r="J28" s="33">
        <f t="shared" si="8"/>
        <v>-19302.8</v>
      </c>
      <c r="K28" s="33">
        <f t="shared" si="8"/>
        <v>-40387.6</v>
      </c>
      <c r="L28" s="33">
        <f t="shared" si="7"/>
        <v>-355832.79999999993</v>
      </c>
      <c r="M28"/>
    </row>
    <row r="29" spans="1:13" s="36" customFormat="1" ht="18.75" customHeight="1">
      <c r="A29" s="34" t="s">
        <v>58</v>
      </c>
      <c r="B29" s="33">
        <f>-ROUND((B9)*$E$3,2)</f>
        <v>-19760.4</v>
      </c>
      <c r="C29" s="33">
        <f aca="true" t="shared" si="9" ref="C29:K29">-ROUND((C9)*$E$3,2)</f>
        <v>-23782</v>
      </c>
      <c r="D29" s="33">
        <f t="shared" si="9"/>
        <v>-67122</v>
      </c>
      <c r="E29" s="33">
        <f t="shared" si="9"/>
        <v>-54089.2</v>
      </c>
      <c r="F29" s="33">
        <f t="shared" si="9"/>
        <v>-54128.8</v>
      </c>
      <c r="G29" s="33">
        <f t="shared" si="9"/>
        <v>-32846</v>
      </c>
      <c r="H29" s="33">
        <f t="shared" si="9"/>
        <v>-14313.2</v>
      </c>
      <c r="I29" s="33">
        <f t="shared" si="9"/>
        <v>-19632.8</v>
      </c>
      <c r="J29" s="33">
        <f t="shared" si="9"/>
        <v>-19302.8</v>
      </c>
      <c r="K29" s="33">
        <f t="shared" si="9"/>
        <v>-40387.6</v>
      </c>
      <c r="L29" s="33">
        <f t="shared" si="7"/>
        <v>-345364.79999999993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-78.84</v>
      </c>
      <c r="J31" s="17">
        <v>0</v>
      </c>
      <c r="K31" s="17">
        <v>0</v>
      </c>
      <c r="L31" s="33">
        <f t="shared" si="7"/>
        <v>-78.84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-10389.16</v>
      </c>
      <c r="J32" s="17">
        <v>0</v>
      </c>
      <c r="K32" s="17">
        <v>0</v>
      </c>
      <c r="L32" s="33">
        <f t="shared" si="7"/>
        <v>-10389.16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396599.17999999993</v>
      </c>
      <c r="C48" s="41">
        <f aca="true" t="shared" si="12" ref="C48:K48">IF(C17+C27+C40+C49&lt;0,0,C17+C27+C49)</f>
        <v>321166.76</v>
      </c>
      <c r="D48" s="41">
        <f t="shared" si="12"/>
        <v>1068014.2799999998</v>
      </c>
      <c r="E48" s="41">
        <f t="shared" si="12"/>
        <v>854760.3999999999</v>
      </c>
      <c r="F48" s="41">
        <f t="shared" si="12"/>
        <v>936143.5</v>
      </c>
      <c r="G48" s="41">
        <f t="shared" si="12"/>
        <v>513394.93000000005</v>
      </c>
      <c r="H48" s="41">
        <f t="shared" si="12"/>
        <v>290804.13</v>
      </c>
      <c r="I48" s="41">
        <f t="shared" si="12"/>
        <v>383156.63999999996</v>
      </c>
      <c r="J48" s="41">
        <f t="shared" si="12"/>
        <v>442602.1700000001</v>
      </c>
      <c r="K48" s="41">
        <f t="shared" si="12"/>
        <v>538913.48</v>
      </c>
      <c r="L48" s="42">
        <f>SUM(B48:K48)</f>
        <v>5745555.469999999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396599.18</v>
      </c>
      <c r="C54" s="41">
        <f aca="true" t="shared" si="14" ref="C54:J54">SUM(C55:C66)</f>
        <v>321166.77</v>
      </c>
      <c r="D54" s="41">
        <f t="shared" si="14"/>
        <v>1068014.27</v>
      </c>
      <c r="E54" s="41">
        <f t="shared" si="14"/>
        <v>854760.39</v>
      </c>
      <c r="F54" s="41">
        <f t="shared" si="14"/>
        <v>936143.5</v>
      </c>
      <c r="G54" s="41">
        <f t="shared" si="14"/>
        <v>513394.93</v>
      </c>
      <c r="H54" s="41">
        <f t="shared" si="14"/>
        <v>290804.12</v>
      </c>
      <c r="I54" s="41">
        <f>SUM(I55:I69)</f>
        <v>383156.64</v>
      </c>
      <c r="J54" s="41">
        <f t="shared" si="14"/>
        <v>442602.17</v>
      </c>
      <c r="K54" s="41">
        <f>SUM(K55:K68)</f>
        <v>538913.47</v>
      </c>
      <c r="L54" s="46">
        <f>SUM(B54:K54)</f>
        <v>5745555.4399999995</v>
      </c>
      <c r="M54" s="40"/>
    </row>
    <row r="55" spans="1:13" ht="18.75" customHeight="1">
      <c r="A55" s="47" t="s">
        <v>51</v>
      </c>
      <c r="B55" s="48">
        <v>396599.18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396599.18</v>
      </c>
      <c r="M55" s="40"/>
    </row>
    <row r="56" spans="1:12" ht="18.75" customHeight="1">
      <c r="A56" s="47" t="s">
        <v>61</v>
      </c>
      <c r="B56" s="17">
        <v>0</v>
      </c>
      <c r="C56" s="48">
        <v>280635.52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280635.52</v>
      </c>
    </row>
    <row r="57" spans="1:12" ht="18.75" customHeight="1">
      <c r="A57" s="47" t="s">
        <v>62</v>
      </c>
      <c r="B57" s="17">
        <v>0</v>
      </c>
      <c r="C57" s="48">
        <v>40531.25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40531.25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1068014.27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1068014.27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854760.39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854760.39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936143.5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936143.5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513394.93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513394.93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290804.12</v>
      </c>
      <c r="I62" s="17">
        <v>0</v>
      </c>
      <c r="J62" s="17">
        <v>0</v>
      </c>
      <c r="K62" s="17">
        <v>0</v>
      </c>
      <c r="L62" s="46">
        <f t="shared" si="15"/>
        <v>290804.12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442602.17</v>
      </c>
      <c r="K64" s="17">
        <v>0</v>
      </c>
      <c r="L64" s="46">
        <f t="shared" si="15"/>
        <v>442602.17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300498.15</v>
      </c>
      <c r="L65" s="46">
        <f t="shared" si="15"/>
        <v>300498.15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238415.32</v>
      </c>
      <c r="L66" s="46">
        <f t="shared" si="15"/>
        <v>238415.32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383156.64</v>
      </c>
      <c r="J69" s="53">
        <v>0</v>
      </c>
      <c r="K69" s="53">
        <v>0</v>
      </c>
      <c r="L69" s="51">
        <f>SUM(B69:K69)</f>
        <v>383156.64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2021-07-13T17:13:29Z</dcterms:modified>
  <cp:category/>
  <cp:version/>
  <cp:contentType/>
  <cp:contentStatus/>
</cp:coreProperties>
</file>