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<sst xmlns="http://schemas.openxmlformats.org/spreadsheetml/2006/main" count="79" uniqueCount="78">
  <si>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</si>
  <si>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</si>
  <si>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</si>
  <si>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</si>
  <si>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</si>
  <si>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</si>
  <si>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</si>
  <si>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</si>
  <si>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</si>
  <si>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</si>
  <si>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</si>
  <si>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</si>
  <si>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</si>
  <si>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</si>
  <si>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</si>
  <si>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</si>
  <si>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</si>
  <si>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</si>
  <si>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</si>
  <si>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</si>
  <si>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</si>
  <si>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</si>
  <si>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</si>
  <si>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</si>
  <si>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</si>
  <si>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</si>
  <si>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</si>
  <si>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</si>
  <si>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</si>
  <si>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</si>
  <si>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</si>
  <si>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</si>
  <si>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</si>
  <si>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</si>
  <si>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</si>
  <si>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</si>
  <si>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</si>
  <si>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</si>
  <si>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</si>
  <si>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</si>
  <si>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</si>
  <si>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</si>
  <si>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</si>
  <si>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</si>
  <si>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</si>
  <si>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</si>
  <si>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</si>
  <si>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</si>
  <si>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</si>
  <si>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</si>
  <si>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</si>
  <si>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</si>
  <si>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</si>
  <si>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</si>
  <si>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</si>
  <si>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</si>
  <si>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</si>
  <si>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</si>
  <si>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</si>
  <si>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</si>
  <si>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</si>
  <si>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</si>
  <si>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</si>
  <si>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</si>
  <si>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</si>
  <si>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</si>
  <si>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</si>
  <si>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</si>
  <si>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</si>
  <si>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</si>
  <si>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</si>
  <si>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</si>
  <si>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</si>
  <si>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</si>
  <si>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</si>
  <si>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</si>
  <si>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05/07/21 - VENCIMENTO 13/07/21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</si>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</sst>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62729</v>
      </c>
      <c r="C7" s="10">
        <f>C8+C11</f>
        <v>76227</v>
      </c>
      <c r="D7" s="10">
        <f aca="true" t="shared" si="0" ref="D7:K7">D8+D11</f>
        <v>219115</v>
      </c>
      <c r="E7" s="10">
        <f t="shared" si="0"/>
        <v>195189</v>
      </c>
      <c r="F7" s="10">
        <f t="shared" si="0"/>
        <v>196292</v>
      </c>
      <c r="G7" s="10">
        <f t="shared" si="0"/>
        <v>102034</v>
      </c>
      <c r="H7" s="10">
        <f t="shared" si="0"/>
        <v>50847</v>
      </c>
      <c r="I7" s="10">
        <f t="shared" si="0"/>
        <v>91176</v>
      </c>
      <c r="J7" s="10">
        <f t="shared" si="0"/>
        <v>75432</v>
      </c>
      <c r="K7" s="10">
        <f t="shared" si="0"/>
        <v>152791</v>
      </c>
      <c r="L7" s="10">
        <f>SUM(B7:K7)</f>
        <v>1221832</v>
      </c>
      <c r="M7" s="11"/>
    </row>
    <row r="8" spans="1:13" ht="17.25" customHeight="1">
      <c r="A8" s="12" t="s">
        <v>18</v>
      </c>
      <c r="B8" s="13">
        <f>B9+B10</f>
        <v>4622</v>
      </c>
      <c r="C8" s="13">
        <f aca="true" t="shared" si="1" ref="C8:K8">C9+C10</f>
        <v>5647</v>
      </c>
      <c r="D8" s="13">
        <f t="shared" si="1"/>
        <v>15608</v>
      </c>
      <c r="E8" s="13">
        <f t="shared" si="1"/>
        <v>12853</v>
      </c>
      <c r="F8" s="13">
        <f t="shared" si="1"/>
        <v>12305</v>
      </c>
      <c r="G8" s="13">
        <f t="shared" si="1"/>
        <v>7616</v>
      </c>
      <c r="H8" s="13">
        <f t="shared" si="1"/>
        <v>3207</v>
      </c>
      <c r="I8" s="13">
        <f t="shared" si="1"/>
        <v>4578</v>
      </c>
      <c r="J8" s="13">
        <f t="shared" si="1"/>
        <v>4465</v>
      </c>
      <c r="K8" s="13">
        <f t="shared" si="1"/>
        <v>9367</v>
      </c>
      <c r="L8" s="13">
        <f>SUM(B8:K8)</f>
        <v>80268</v>
      </c>
      <c r="M8"/>
    </row>
    <row r="9" spans="1:13" ht="17.25" customHeight="1">
      <c r="A9" s="14" t="s">
        <v>19</v>
      </c>
      <c r="B9" s="15">
        <v>4621</v>
      </c>
      <c r="C9" s="15">
        <v>5647</v>
      </c>
      <c r="D9" s="15">
        <v>15608</v>
      </c>
      <c r="E9" s="15">
        <v>12853</v>
      </c>
      <c r="F9" s="15">
        <v>12305</v>
      </c>
      <c r="G9" s="15">
        <v>7616</v>
      </c>
      <c r="H9" s="15">
        <v>3201</v>
      </c>
      <c r="I9" s="15">
        <v>4578</v>
      </c>
      <c r="J9" s="15">
        <v>4465</v>
      </c>
      <c r="K9" s="15">
        <v>9367</v>
      </c>
      <c r="L9" s="13">
        <f>SUM(B9:K9)</f>
        <v>80261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58107</v>
      </c>
      <c r="C11" s="15">
        <v>70580</v>
      </c>
      <c r="D11" s="15">
        <v>203507</v>
      </c>
      <c r="E11" s="15">
        <v>182336</v>
      </c>
      <c r="F11" s="15">
        <v>183987</v>
      </c>
      <c r="G11" s="15">
        <v>94418</v>
      </c>
      <c r="H11" s="15">
        <v>47640</v>
      </c>
      <c r="I11" s="15">
        <v>86598</v>
      </c>
      <c r="J11" s="15">
        <v>70967</v>
      </c>
      <c r="K11" s="15">
        <v>143424</v>
      </c>
      <c r="L11" s="13">
        <f>SUM(B11:K11)</f>
        <v>1141564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1.182250788750649</v>
      </c>
      <c r="C15" s="22">
        <v>1.442355862872296</v>
      </c>
      <c r="D15" s="22">
        <v>1.384207177743725</v>
      </c>
      <c r="E15" s="22">
        <v>1.24455621479082</v>
      </c>
      <c r="F15" s="22">
        <v>1.492265289580368</v>
      </c>
      <c r="G15" s="22">
        <v>1.436367295300873</v>
      </c>
      <c r="H15" s="22">
        <v>1.486315006996494</v>
      </c>
      <c r="I15" s="22">
        <v>1.352908605160248</v>
      </c>
      <c r="J15" s="22">
        <v>1.69268416743782</v>
      </c>
      <c r="K15" s="22">
        <v>1.271040804250658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433681.85</v>
      </c>
      <c r="C17" s="25">
        <f aca="true" t="shared" si="2" ref="C17:K17">C18+C19+C20+C21+C22+C23+C24</f>
        <v>343135.30999999994</v>
      </c>
      <c r="D17" s="25">
        <f t="shared" si="2"/>
        <v>1134424.7899999998</v>
      </c>
      <c r="E17" s="25">
        <f t="shared" si="2"/>
        <v>912835.83</v>
      </c>
      <c r="F17" s="25">
        <f t="shared" si="2"/>
        <v>983084.34</v>
      </c>
      <c r="G17" s="25">
        <f t="shared" si="2"/>
        <v>543883.99</v>
      </c>
      <c r="H17" s="25">
        <f t="shared" si="2"/>
        <v>311231.73</v>
      </c>
      <c r="I17" s="25">
        <f t="shared" si="2"/>
        <v>410719.8</v>
      </c>
      <c r="J17" s="25">
        <f t="shared" si="2"/>
        <v>463433.44</v>
      </c>
      <c r="K17" s="25">
        <f t="shared" si="2"/>
        <v>575868.26</v>
      </c>
      <c r="L17" s="25">
        <f>L18+L19+L20+L21+L22+L23+L24</f>
        <v>6112299.34</v>
      </c>
      <c r="M17"/>
    </row>
    <row r="18" spans="1:13" ht="17.25" customHeight="1">
      <c r="A18" s="26" t="s">
        <v>24</v>
      </c>
      <c r="B18" s="33">
        <f aca="true" t="shared" si="3" ref="B18:K18">ROUND(B13*B7,2)</f>
        <v>364336.3</v>
      </c>
      <c r="C18" s="33">
        <f t="shared" si="3"/>
        <v>233353.72</v>
      </c>
      <c r="D18" s="33">
        <f t="shared" si="3"/>
        <v>798849.47</v>
      </c>
      <c r="E18" s="33">
        <f t="shared" si="3"/>
        <v>719661.84</v>
      </c>
      <c r="F18" s="33">
        <f t="shared" si="3"/>
        <v>640657.83</v>
      </c>
      <c r="G18" s="33">
        <f t="shared" si="3"/>
        <v>365944.94</v>
      </c>
      <c r="H18" s="33">
        <f t="shared" si="3"/>
        <v>200927.01</v>
      </c>
      <c r="I18" s="33">
        <f t="shared" si="3"/>
        <v>299248.75</v>
      </c>
      <c r="J18" s="33">
        <f t="shared" si="3"/>
        <v>266569.14</v>
      </c>
      <c r="K18" s="33">
        <f t="shared" si="3"/>
        <v>440847.87</v>
      </c>
      <c r="L18" s="33">
        <f aca="true" t="shared" si="4" ref="L18:L24">SUM(B18:K18)</f>
        <v>4330396.87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66400.58</v>
      </c>
      <c r="C19" s="33">
        <f t="shared" si="5"/>
        <v>103225.39</v>
      </c>
      <c r="D19" s="33">
        <f t="shared" si="5"/>
        <v>306923.7</v>
      </c>
      <c r="E19" s="33">
        <f t="shared" si="5"/>
        <v>175997.78</v>
      </c>
      <c r="F19" s="33">
        <f t="shared" si="5"/>
        <v>315373.61</v>
      </c>
      <c r="G19" s="33">
        <f t="shared" si="5"/>
        <v>159686.4</v>
      </c>
      <c r="H19" s="33">
        <f t="shared" si="5"/>
        <v>97713.82</v>
      </c>
      <c r="I19" s="33">
        <f t="shared" si="5"/>
        <v>105607.46</v>
      </c>
      <c r="J19" s="33">
        <f t="shared" si="5"/>
        <v>184648.22</v>
      </c>
      <c r="K19" s="33">
        <f t="shared" si="5"/>
        <v>119487.76</v>
      </c>
      <c r="L19" s="33">
        <f t="shared" si="4"/>
        <v>1635064.72</v>
      </c>
      <c r="M19"/>
    </row>
    <row r="20" spans="1:13" ht="17.25" customHeight="1">
      <c r="A20" s="27" t="s">
        <v>26</v>
      </c>
      <c r="B20" s="33">
        <v>1603.74</v>
      </c>
      <c r="C20" s="33">
        <v>5214.97</v>
      </c>
      <c r="D20" s="33">
        <v>25969.16</v>
      </c>
      <c r="E20" s="33">
        <v>18822.78</v>
      </c>
      <c r="F20" s="33">
        <v>25711.67</v>
      </c>
      <c r="G20" s="33">
        <v>18252.65</v>
      </c>
      <c r="H20" s="33">
        <v>11249.67</v>
      </c>
      <c r="I20" s="33">
        <v>4522.36</v>
      </c>
      <c r="J20" s="33">
        <v>9533.62</v>
      </c>
      <c r="K20" s="33">
        <v>12850.17</v>
      </c>
      <c r="L20" s="33">
        <f t="shared" si="4"/>
        <v>133730.79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-40327.8</v>
      </c>
      <c r="C27" s="33">
        <f t="shared" si="6"/>
        <v>-24846.8</v>
      </c>
      <c r="D27" s="33">
        <f t="shared" si="6"/>
        <v>-68675.2</v>
      </c>
      <c r="E27" s="33">
        <f t="shared" si="6"/>
        <v>-61113.75</v>
      </c>
      <c r="F27" s="33">
        <f t="shared" si="6"/>
        <v>-54142</v>
      </c>
      <c r="G27" s="33">
        <f t="shared" si="6"/>
        <v>-33510.4</v>
      </c>
      <c r="H27" s="33">
        <f t="shared" si="6"/>
        <v>-21922.36</v>
      </c>
      <c r="I27" s="33">
        <f t="shared" si="6"/>
        <v>-49756.15</v>
      </c>
      <c r="J27" s="33">
        <f t="shared" si="6"/>
        <v>-19646</v>
      </c>
      <c r="K27" s="33">
        <f t="shared" si="6"/>
        <v>-41214.8</v>
      </c>
      <c r="L27" s="33">
        <f aca="true" t="shared" si="7" ref="L27:L33">SUM(B27:K27)</f>
        <v>-415155.26</v>
      </c>
      <c r="M27"/>
    </row>
    <row r="28" spans="1:13" ht="18.75" customHeight="1">
      <c r="A28" s="27" t="s">
        <v>30</v>
      </c>
      <c r="B28" s="33">
        <f>B29+B30+B31+B32</f>
        <v>-20332.4</v>
      </c>
      <c r="C28" s="33">
        <f aca="true" t="shared" si="8" ref="C28:K28">C29+C30+C31+C32</f>
        <v>-24846.8</v>
      </c>
      <c r="D28" s="33">
        <f t="shared" si="8"/>
        <v>-68675.2</v>
      </c>
      <c r="E28" s="33">
        <f t="shared" si="8"/>
        <v>-56553.2</v>
      </c>
      <c r="F28" s="33">
        <f t="shared" si="8"/>
        <v>-54142</v>
      </c>
      <c r="G28" s="33">
        <f t="shared" si="8"/>
        <v>-33510.4</v>
      </c>
      <c r="H28" s="33">
        <f t="shared" si="8"/>
        <v>-14084.4</v>
      </c>
      <c r="I28" s="33">
        <f t="shared" si="8"/>
        <v>-49756.15</v>
      </c>
      <c r="J28" s="33">
        <f t="shared" si="8"/>
        <v>-19646</v>
      </c>
      <c r="K28" s="33">
        <f t="shared" si="8"/>
        <v>-41214.8</v>
      </c>
      <c r="L28" s="33">
        <f t="shared" si="7"/>
        <v>-382761.35</v>
      </c>
      <c r="M28"/>
    </row>
    <row r="29" spans="1:13" s="36" customFormat="1" ht="18.75" customHeight="1">
      <c r="A29" s="34" t="s">
        <v>58</v>
      </c>
      <c r="B29" s="33">
        <f>-ROUND((B9)*$E$3,2)</f>
        <v>-20332.4</v>
      </c>
      <c r="C29" s="33">
        <f aca="true" t="shared" si="9" ref="C29:K29">-ROUND((C9)*$E$3,2)</f>
        <v>-24846.8</v>
      </c>
      <c r="D29" s="33">
        <f t="shared" si="9"/>
        <v>-68675.2</v>
      </c>
      <c r="E29" s="33">
        <f t="shared" si="9"/>
        <v>-56553.2</v>
      </c>
      <c r="F29" s="33">
        <f t="shared" si="9"/>
        <v>-54142</v>
      </c>
      <c r="G29" s="33">
        <f t="shared" si="9"/>
        <v>-33510.4</v>
      </c>
      <c r="H29" s="33">
        <f t="shared" si="9"/>
        <v>-14084.4</v>
      </c>
      <c r="I29" s="33">
        <f t="shared" si="9"/>
        <v>-20143.2</v>
      </c>
      <c r="J29" s="33">
        <f t="shared" si="9"/>
        <v>-19646</v>
      </c>
      <c r="K29" s="33">
        <f t="shared" si="9"/>
        <v>-41214.8</v>
      </c>
      <c r="L29" s="33">
        <f t="shared" si="7"/>
        <v>-353148.39999999997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-163.31</v>
      </c>
      <c r="J31" s="17">
        <v>0</v>
      </c>
      <c r="K31" s="17">
        <v>0</v>
      </c>
      <c r="L31" s="33">
        <f t="shared" si="7"/>
        <v>-163.31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-29449.64</v>
      </c>
      <c r="J32" s="17">
        <v>0</v>
      </c>
      <c r="K32" s="17">
        <v>0</v>
      </c>
      <c r="L32" s="33">
        <f t="shared" si="7"/>
        <v>-29449.64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393354.05</v>
      </c>
      <c r="C48" s="41">
        <f aca="true" t="shared" si="12" ref="C48:K48">IF(C17+C27+C40+C49&lt;0,0,C17+C27+C49)</f>
        <v>318288.50999999995</v>
      </c>
      <c r="D48" s="41">
        <f t="shared" si="12"/>
        <v>1065749.5899999999</v>
      </c>
      <c r="E48" s="41">
        <f t="shared" si="12"/>
        <v>851722.08</v>
      </c>
      <c r="F48" s="41">
        <f t="shared" si="12"/>
        <v>928942.34</v>
      </c>
      <c r="G48" s="41">
        <f t="shared" si="12"/>
        <v>510373.58999999997</v>
      </c>
      <c r="H48" s="41">
        <f t="shared" si="12"/>
        <v>289309.37</v>
      </c>
      <c r="I48" s="41">
        <f t="shared" si="12"/>
        <v>360963.64999999997</v>
      </c>
      <c r="J48" s="41">
        <f t="shared" si="12"/>
        <v>443787.44</v>
      </c>
      <c r="K48" s="41">
        <f t="shared" si="12"/>
        <v>534653.46</v>
      </c>
      <c r="L48" s="42">
        <f>SUM(B48:K48)</f>
        <v>5697144.08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393354.05</v>
      </c>
      <c r="C54" s="41">
        <f aca="true" t="shared" si="14" ref="C54:J54">SUM(C55:C66)</f>
        <v>318288.5</v>
      </c>
      <c r="D54" s="41">
        <f t="shared" si="14"/>
        <v>1065749.59</v>
      </c>
      <c r="E54" s="41">
        <f t="shared" si="14"/>
        <v>851722.08</v>
      </c>
      <c r="F54" s="41">
        <f t="shared" si="14"/>
        <v>928942.34</v>
      </c>
      <c r="G54" s="41">
        <f t="shared" si="14"/>
        <v>510373.6</v>
      </c>
      <c r="H54" s="41">
        <f t="shared" si="14"/>
        <v>289309.36</v>
      </c>
      <c r="I54" s="41">
        <f>SUM(I55:I69)</f>
        <v>360963.65</v>
      </c>
      <c r="J54" s="41">
        <f t="shared" si="14"/>
        <v>443787.44</v>
      </c>
      <c r="K54" s="41">
        <f>SUM(K55:K68)</f>
        <v>534653.46</v>
      </c>
      <c r="L54" s="46">
        <f>SUM(B54:K54)</f>
        <v>5697144.070000001</v>
      </c>
      <c r="M54" s="40"/>
    </row>
    <row r="55" spans="1:13" ht="18.75" customHeight="1">
      <c r="A55" s="47" t="s">
        <v>51</v>
      </c>
      <c r="B55" s="48">
        <v>393354.05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393354.05</v>
      </c>
      <c r="M55" s="40"/>
    </row>
    <row r="56" spans="1:12" ht="18.75" customHeight="1">
      <c r="A56" s="47" t="s">
        <v>61</v>
      </c>
      <c r="B56" s="17">
        <v>0</v>
      </c>
      <c r="C56" s="48">
        <v>278184.15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278184.15</v>
      </c>
    </row>
    <row r="57" spans="1:12" ht="18.75" customHeight="1">
      <c r="A57" s="47" t="s">
        <v>62</v>
      </c>
      <c r="B57" s="17">
        <v>0</v>
      </c>
      <c r="C57" s="48">
        <v>40104.35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40104.35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1065749.59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1065749.59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851722.08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851722.08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928942.34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928942.34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510373.6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510373.6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289309.36</v>
      </c>
      <c r="I62" s="17">
        <v>0</v>
      </c>
      <c r="J62" s="17">
        <v>0</v>
      </c>
      <c r="K62" s="17">
        <v>0</v>
      </c>
      <c r="L62" s="46">
        <f t="shared" si="15"/>
        <v>289309.36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443787.44</v>
      </c>
      <c r="K64" s="17">
        <v>0</v>
      </c>
      <c r="L64" s="46">
        <f t="shared" si="15"/>
        <v>443787.44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298015.84</v>
      </c>
      <c r="L65" s="46">
        <f t="shared" si="15"/>
        <v>298015.84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236637.62</v>
      </c>
      <c r="L66" s="46">
        <f t="shared" si="15"/>
        <v>236637.62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360963.65</v>
      </c>
      <c r="J69" s="53">
        <v>0</v>
      </c>
      <c r="K69" s="53">
        <v>0</v>
      </c>
      <c r="L69" s="51">
        <f>SUM(B69:K69)</f>
        <v>360963.65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2021-07-12T18:20:07Z</dcterms:modified>
  <cp:category/>
  <cp:version/>
  <cp:contentType/>
  <cp:contentStatus/>
</cp:coreProperties>
</file>