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<sst xmlns="http://schemas.openxmlformats.org/spreadsheetml/2006/main" count="79" uniqueCount="78">
  <si>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</si>
  <si>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</si>
  <si>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</si>
  <si>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</si>
  <si>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</si>
  <si>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</si>
  <si>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</si>
  <si>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</si>
  <si>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</si>
  <si>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</si>
  <si>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</si>
  <si>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</si>
  <si>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</si>
  <si>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</si>
  <si>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</si>
  <si>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</si>
  <si>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</si>
  <si>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</si>
  <si>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</si>
  <si>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</si>
  <si>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</si>
  <si>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</si>
  <si>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</si>
  <si>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</si>
  <si>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</si>
  <si>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</si>
  <si>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</si>
  <si>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</si>
  <si>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</si>
  <si>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</si>
  <si>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</si>
  <si>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</si>
  <si>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</si>
  <si>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</si>
  <si>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</si>
  <si>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</si>
  <si>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</si>
  <si>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</si>
  <si>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</si>
  <si>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</si>
  <si>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</si>
  <si>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</si>
  <si>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</si>
  <si>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</si>
  <si>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</si>
  <si>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</si>
  <si>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</si>
  <si>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</si>
  <si>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</si>
  <si>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</si>
  <si>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</si>
  <si>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</si>
  <si>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</si>
  <si>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</si>
  <si>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</si>
  <si>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</si>
  <si>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</si>
  <si>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</si>
  <si>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</si>
  <si>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</si>
  <si>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</si>
  <si>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</si>
  <si>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</si>
  <si>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</si>
  <si>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</si>
  <si>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</si>
  <si>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</si>
  <si>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</si>
  <si>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</si>
  <si>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</si>
  <si>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</si>
  <si>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</si>
  <si>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</si>
  <si>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</si>
  <si>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</si>
  <si>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</si>
  <si>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04/07/21 - VENCIMENTO 12/07/21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</si>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</sst>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16091</v>
      </c>
      <c r="C7" s="10">
        <f>C8+C11</f>
        <v>21298</v>
      </c>
      <c r="D7" s="10">
        <f aca="true" t="shared" si="0" ref="D7:K7">D8+D11</f>
        <v>62434</v>
      </c>
      <c r="E7" s="10">
        <f t="shared" si="0"/>
        <v>67871</v>
      </c>
      <c r="F7" s="10">
        <f t="shared" si="0"/>
        <v>67089</v>
      </c>
      <c r="G7" s="10">
        <f t="shared" si="0"/>
        <v>26625</v>
      </c>
      <c r="H7" s="10">
        <f t="shared" si="0"/>
        <v>14369</v>
      </c>
      <c r="I7" s="10">
        <f t="shared" si="0"/>
        <v>31240</v>
      </c>
      <c r="J7" s="10">
        <f t="shared" si="0"/>
        <v>16279</v>
      </c>
      <c r="K7" s="10">
        <f t="shared" si="0"/>
        <v>49783</v>
      </c>
      <c r="L7" s="10">
        <f>SUM(B7:K7)</f>
        <v>373079</v>
      </c>
      <c r="M7" s="11"/>
    </row>
    <row r="8" spans="1:13" ht="17.25" customHeight="1">
      <c r="A8" s="12" t="s">
        <v>18</v>
      </c>
      <c r="B8" s="13">
        <f>B9+B10</f>
        <v>1643</v>
      </c>
      <c r="C8" s="13">
        <f aca="true" t="shared" si="1" ref="C8:K8">C9+C10</f>
        <v>1833</v>
      </c>
      <c r="D8" s="13">
        <f t="shared" si="1"/>
        <v>5905</v>
      </c>
      <c r="E8" s="13">
        <f t="shared" si="1"/>
        <v>6120</v>
      </c>
      <c r="F8" s="13">
        <f t="shared" si="1"/>
        <v>6069</v>
      </c>
      <c r="G8" s="13">
        <f t="shared" si="1"/>
        <v>2384</v>
      </c>
      <c r="H8" s="13">
        <f t="shared" si="1"/>
        <v>1097</v>
      </c>
      <c r="I8" s="13">
        <f t="shared" si="1"/>
        <v>1984</v>
      </c>
      <c r="J8" s="13">
        <f t="shared" si="1"/>
        <v>956</v>
      </c>
      <c r="K8" s="13">
        <f t="shared" si="1"/>
        <v>3446</v>
      </c>
      <c r="L8" s="13">
        <f>SUM(B8:K8)</f>
        <v>31437</v>
      </c>
      <c r="M8"/>
    </row>
    <row r="9" spans="1:13" ht="17.25" customHeight="1">
      <c r="A9" s="14" t="s">
        <v>19</v>
      </c>
      <c r="B9" s="15">
        <v>1643</v>
      </c>
      <c r="C9" s="15">
        <v>1833</v>
      </c>
      <c r="D9" s="15">
        <v>5905</v>
      </c>
      <c r="E9" s="15">
        <v>6120</v>
      </c>
      <c r="F9" s="15">
        <v>6069</v>
      </c>
      <c r="G9" s="15">
        <v>2384</v>
      </c>
      <c r="H9" s="15">
        <v>1095</v>
      </c>
      <c r="I9" s="15">
        <v>1984</v>
      </c>
      <c r="J9" s="15">
        <v>956</v>
      </c>
      <c r="K9" s="15">
        <v>3446</v>
      </c>
      <c r="L9" s="13">
        <f>SUM(B9:K9)</f>
        <v>31435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14448</v>
      </c>
      <c r="C11" s="15">
        <v>19465</v>
      </c>
      <c r="D11" s="15">
        <v>56529</v>
      </c>
      <c r="E11" s="15">
        <v>61751</v>
      </c>
      <c r="F11" s="15">
        <v>61020</v>
      </c>
      <c r="G11" s="15">
        <v>24241</v>
      </c>
      <c r="H11" s="15">
        <v>13272</v>
      </c>
      <c r="I11" s="15">
        <v>29256</v>
      </c>
      <c r="J11" s="15">
        <v>15323</v>
      </c>
      <c r="K11" s="15">
        <v>46337</v>
      </c>
      <c r="L11" s="13">
        <f>SUM(B11:K11)</f>
        <v>341642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1.180898813056379</v>
      </c>
      <c r="C15" s="22">
        <v>1.385714694117575</v>
      </c>
      <c r="D15" s="22">
        <v>1.373808834028059</v>
      </c>
      <c r="E15" s="22">
        <v>1.236531286884616</v>
      </c>
      <c r="F15" s="22">
        <v>1.447411695156245</v>
      </c>
      <c r="G15" s="22">
        <v>1.362035388733701</v>
      </c>
      <c r="H15" s="22">
        <v>1.440356713618814</v>
      </c>
      <c r="I15" s="22">
        <v>1.236657693003987</v>
      </c>
      <c r="J15" s="22">
        <v>1.655673139599339</v>
      </c>
      <c r="K15" s="22">
        <v>1.209817096063072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112357.70999999999</v>
      </c>
      <c r="C17" s="25">
        <f aca="true" t="shared" si="2" ref="C17:K17">C18+C19+C20+C21+C22+C23+C24</f>
        <v>94052.26999999999</v>
      </c>
      <c r="D17" s="25">
        <f t="shared" si="2"/>
        <v>329725.36000000004</v>
      </c>
      <c r="E17" s="25">
        <f t="shared" si="2"/>
        <v>318620.85</v>
      </c>
      <c r="F17" s="25">
        <f t="shared" si="2"/>
        <v>331539.89999999997</v>
      </c>
      <c r="G17" s="25">
        <f t="shared" si="2"/>
        <v>139043.24</v>
      </c>
      <c r="H17" s="25">
        <f t="shared" si="2"/>
        <v>87877.37</v>
      </c>
      <c r="I17" s="25">
        <f t="shared" si="2"/>
        <v>132254.15000000002</v>
      </c>
      <c r="J17" s="25">
        <f t="shared" si="2"/>
        <v>102412.24</v>
      </c>
      <c r="K17" s="25">
        <f t="shared" si="2"/>
        <v>183996.50000000003</v>
      </c>
      <c r="L17" s="25">
        <f>L18+L19+L20+L21+L22+L23+L24</f>
        <v>1831879.59</v>
      </c>
      <c r="M17"/>
    </row>
    <row r="18" spans="1:13" ht="17.25" customHeight="1">
      <c r="A18" s="26" t="s">
        <v>24</v>
      </c>
      <c r="B18" s="33">
        <f aca="true" t="shared" si="3" ref="B18:K18">ROUND(B13*B7,2)</f>
        <v>93458.14</v>
      </c>
      <c r="C18" s="33">
        <f t="shared" si="3"/>
        <v>65199.57</v>
      </c>
      <c r="D18" s="33">
        <f t="shared" si="3"/>
        <v>227621.88</v>
      </c>
      <c r="E18" s="33">
        <f t="shared" si="3"/>
        <v>250240.38</v>
      </c>
      <c r="F18" s="33">
        <f t="shared" si="3"/>
        <v>218965.08</v>
      </c>
      <c r="G18" s="33">
        <f t="shared" si="3"/>
        <v>95490.56</v>
      </c>
      <c r="H18" s="33">
        <f t="shared" si="3"/>
        <v>56780.54</v>
      </c>
      <c r="I18" s="33">
        <f t="shared" si="3"/>
        <v>102532.8</v>
      </c>
      <c r="J18" s="33">
        <f t="shared" si="3"/>
        <v>57528.36</v>
      </c>
      <c r="K18" s="33">
        <f t="shared" si="3"/>
        <v>143638.89</v>
      </c>
      <c r="L18" s="33">
        <f aca="true" t="shared" si="4" ref="L18:L24">SUM(B18:K18)</f>
        <v>1311456.2000000002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16906.47</v>
      </c>
      <c r="C19" s="33">
        <f t="shared" si="5"/>
        <v>25148.43</v>
      </c>
      <c r="D19" s="33">
        <f t="shared" si="5"/>
        <v>85087.07</v>
      </c>
      <c r="E19" s="33">
        <f t="shared" si="5"/>
        <v>59189.68</v>
      </c>
      <c r="F19" s="33">
        <f t="shared" si="5"/>
        <v>97967.54</v>
      </c>
      <c r="G19" s="33">
        <f t="shared" si="5"/>
        <v>34570.96</v>
      </c>
      <c r="H19" s="33">
        <f t="shared" si="5"/>
        <v>25003.69</v>
      </c>
      <c r="I19" s="33">
        <f t="shared" si="5"/>
        <v>24265.18</v>
      </c>
      <c r="J19" s="33">
        <f t="shared" si="5"/>
        <v>37719.8</v>
      </c>
      <c r="K19" s="33">
        <f t="shared" si="5"/>
        <v>30137.89</v>
      </c>
      <c r="L19" s="33">
        <f t="shared" si="4"/>
        <v>435996.71</v>
      </c>
      <c r="M19"/>
    </row>
    <row r="20" spans="1:13" ht="17.25" customHeight="1">
      <c r="A20" s="27" t="s">
        <v>26</v>
      </c>
      <c r="B20" s="33">
        <v>651.87</v>
      </c>
      <c r="C20" s="33">
        <v>2363.04</v>
      </c>
      <c r="D20" s="33">
        <v>14333.95</v>
      </c>
      <c r="E20" s="33">
        <v>10837.36</v>
      </c>
      <c r="F20" s="33">
        <v>13266.05</v>
      </c>
      <c r="G20" s="33">
        <v>8981.72</v>
      </c>
      <c r="H20" s="33">
        <v>4751.91</v>
      </c>
      <c r="I20" s="33">
        <v>4114.94</v>
      </c>
      <c r="J20" s="33">
        <v>4481.62</v>
      </c>
      <c r="K20" s="33">
        <v>7537.26</v>
      </c>
      <c r="L20" s="33">
        <f t="shared" si="4"/>
        <v>71319.72000000002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-4329.03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-4329.03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-27224.600000000002</v>
      </c>
      <c r="C27" s="33">
        <f t="shared" si="6"/>
        <v>-8065.2</v>
      </c>
      <c r="D27" s="33">
        <f t="shared" si="6"/>
        <v>-25982</v>
      </c>
      <c r="E27" s="33">
        <f t="shared" si="6"/>
        <v>-31488.55</v>
      </c>
      <c r="F27" s="33">
        <f t="shared" si="6"/>
        <v>-26703.6</v>
      </c>
      <c r="G27" s="33">
        <f t="shared" si="6"/>
        <v>-10489.6</v>
      </c>
      <c r="H27" s="33">
        <f t="shared" si="6"/>
        <v>-12655.96</v>
      </c>
      <c r="I27" s="33">
        <f t="shared" si="6"/>
        <v>-8729.6</v>
      </c>
      <c r="J27" s="33">
        <f t="shared" si="6"/>
        <v>-4206.4</v>
      </c>
      <c r="K27" s="33">
        <f t="shared" si="6"/>
        <v>-15162.4</v>
      </c>
      <c r="L27" s="33">
        <f aca="true" t="shared" si="7" ref="L27:L33">SUM(B27:K27)</f>
        <v>-170707.91</v>
      </c>
      <c r="M27"/>
    </row>
    <row r="28" spans="1:13" ht="18.75" customHeight="1">
      <c r="A28" s="27" t="s">
        <v>30</v>
      </c>
      <c r="B28" s="33">
        <f>B29+B30+B31+B32</f>
        <v>-7229.2</v>
      </c>
      <c r="C28" s="33">
        <f aca="true" t="shared" si="8" ref="C28:K28">C29+C30+C31+C32</f>
        <v>-8065.2</v>
      </c>
      <c r="D28" s="33">
        <f t="shared" si="8"/>
        <v>-25982</v>
      </c>
      <c r="E28" s="33">
        <f t="shared" si="8"/>
        <v>-26928</v>
      </c>
      <c r="F28" s="33">
        <f t="shared" si="8"/>
        <v>-26703.6</v>
      </c>
      <c r="G28" s="33">
        <f t="shared" si="8"/>
        <v>-10489.6</v>
      </c>
      <c r="H28" s="33">
        <f t="shared" si="8"/>
        <v>-4818</v>
      </c>
      <c r="I28" s="33">
        <f t="shared" si="8"/>
        <v>-8729.6</v>
      </c>
      <c r="J28" s="33">
        <f t="shared" si="8"/>
        <v>-4206.4</v>
      </c>
      <c r="K28" s="33">
        <f t="shared" si="8"/>
        <v>-15162.4</v>
      </c>
      <c r="L28" s="33">
        <f t="shared" si="7"/>
        <v>-138314</v>
      </c>
      <c r="M28"/>
    </row>
    <row r="29" spans="1:13" s="36" customFormat="1" ht="18.75" customHeight="1">
      <c r="A29" s="34" t="s">
        <v>58</v>
      </c>
      <c r="B29" s="33">
        <f>-ROUND((B9)*$E$3,2)</f>
        <v>-7229.2</v>
      </c>
      <c r="C29" s="33">
        <f aca="true" t="shared" si="9" ref="C29:K29">-ROUND((C9)*$E$3,2)</f>
        <v>-8065.2</v>
      </c>
      <c r="D29" s="33">
        <f t="shared" si="9"/>
        <v>-25982</v>
      </c>
      <c r="E29" s="33">
        <f t="shared" si="9"/>
        <v>-26928</v>
      </c>
      <c r="F29" s="33">
        <f t="shared" si="9"/>
        <v>-26703.6</v>
      </c>
      <c r="G29" s="33">
        <f t="shared" si="9"/>
        <v>-10489.6</v>
      </c>
      <c r="H29" s="33">
        <f t="shared" si="9"/>
        <v>-4818</v>
      </c>
      <c r="I29" s="33">
        <f t="shared" si="9"/>
        <v>-8729.6</v>
      </c>
      <c r="J29" s="33">
        <f t="shared" si="9"/>
        <v>-4206.4</v>
      </c>
      <c r="K29" s="33">
        <f t="shared" si="9"/>
        <v>-15162.4</v>
      </c>
      <c r="L29" s="33">
        <f t="shared" si="7"/>
        <v>-138314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>SUM(B34:B45)</f>
        <v>-19995.4</v>
      </c>
      <c r="C33" s="38">
        <f aca="true" t="shared" si="10" ref="C33:K33">SUM(C34:C45)</f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85133.10999999999</v>
      </c>
      <c r="C48" s="41">
        <f aca="true" t="shared" si="12" ref="C48:K48">IF(C17+C27+C40+C49&lt;0,0,C17+C27+C49)</f>
        <v>85987.06999999999</v>
      </c>
      <c r="D48" s="41">
        <f t="shared" si="12"/>
        <v>303743.36000000004</v>
      </c>
      <c r="E48" s="41">
        <f t="shared" si="12"/>
        <v>287132.3</v>
      </c>
      <c r="F48" s="41">
        <f t="shared" si="12"/>
        <v>304836.3</v>
      </c>
      <c r="G48" s="41">
        <f t="shared" si="12"/>
        <v>128553.63999999998</v>
      </c>
      <c r="H48" s="41">
        <f t="shared" si="12"/>
        <v>75221.41</v>
      </c>
      <c r="I48" s="41">
        <f t="shared" si="12"/>
        <v>123524.55000000002</v>
      </c>
      <c r="J48" s="41">
        <f t="shared" si="12"/>
        <v>98205.84000000001</v>
      </c>
      <c r="K48" s="41">
        <f t="shared" si="12"/>
        <v>168834.10000000003</v>
      </c>
      <c r="L48" s="42">
        <f>SUM(B48:K48)</f>
        <v>1661171.6800000002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85133.1</v>
      </c>
      <c r="C54" s="41">
        <f aca="true" t="shared" si="14" ref="C54:J54">SUM(C55:C66)</f>
        <v>85987.06999999999</v>
      </c>
      <c r="D54" s="41">
        <f t="shared" si="14"/>
        <v>303743.36</v>
      </c>
      <c r="E54" s="41">
        <f t="shared" si="14"/>
        <v>287132.29</v>
      </c>
      <c r="F54" s="41">
        <f t="shared" si="14"/>
        <v>304836.3</v>
      </c>
      <c r="G54" s="41">
        <f t="shared" si="14"/>
        <v>128553.65</v>
      </c>
      <c r="H54" s="41">
        <f t="shared" si="14"/>
        <v>75221.41</v>
      </c>
      <c r="I54" s="41">
        <f>SUM(I55:I69)</f>
        <v>123524.55</v>
      </c>
      <c r="J54" s="41">
        <f t="shared" si="14"/>
        <v>98205.84</v>
      </c>
      <c r="K54" s="41">
        <f>SUM(K55:K68)</f>
        <v>168834.09999999998</v>
      </c>
      <c r="L54" s="46">
        <f>SUM(B54:K54)</f>
        <v>1661171.67</v>
      </c>
      <c r="M54" s="40"/>
    </row>
    <row r="55" spans="1:13" ht="18.75" customHeight="1">
      <c r="A55" s="47" t="s">
        <v>51</v>
      </c>
      <c r="B55" s="48">
        <v>85133.1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85133.1</v>
      </c>
      <c r="M55" s="40"/>
    </row>
    <row r="56" spans="1:12" ht="18.75" customHeight="1">
      <c r="A56" s="47" t="s">
        <v>61</v>
      </c>
      <c r="B56" s="17">
        <v>0</v>
      </c>
      <c r="C56" s="48">
        <v>75015.12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75015.12</v>
      </c>
    </row>
    <row r="57" spans="1:12" ht="18.75" customHeight="1">
      <c r="A57" s="47" t="s">
        <v>62</v>
      </c>
      <c r="B57" s="17">
        <v>0</v>
      </c>
      <c r="C57" s="48">
        <v>10971.95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10971.95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303743.36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303743.36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287132.29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287132.29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304836.3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304836.3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128553.65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128553.65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75221.41</v>
      </c>
      <c r="I62" s="17">
        <v>0</v>
      </c>
      <c r="J62" s="17">
        <v>0</v>
      </c>
      <c r="K62" s="17">
        <v>0</v>
      </c>
      <c r="L62" s="46">
        <f t="shared" si="15"/>
        <v>75221.41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98205.84</v>
      </c>
      <c r="K64" s="17">
        <v>0</v>
      </c>
      <c r="L64" s="46">
        <f t="shared" si="15"/>
        <v>98205.84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73763.62</v>
      </c>
      <c r="L65" s="46">
        <f t="shared" si="15"/>
        <v>73763.62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95070.48</v>
      </c>
      <c r="L66" s="46">
        <f t="shared" si="15"/>
        <v>95070.48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123524.55</v>
      </c>
      <c r="J69" s="53">
        <v>0</v>
      </c>
      <c r="K69" s="53">
        <v>0</v>
      </c>
      <c r="L69" s="51">
        <f>SUM(B69:K69)</f>
        <v>123524.55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2021-07-08T17:35:14Z</dcterms:modified>
  <cp:category/>
  <cp:version/>
  <cp:contentType/>
  <cp:contentStatus/>
</cp:coreProperties>
</file>