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<sst xmlns="http://schemas.openxmlformats.org/spreadsheetml/2006/main" count="79" uniqueCount="78">
  <si>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</si>
  <si>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</si>
  <si>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</si>
  <si>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</si>
  <si>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</si>
  <si>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</si>
  <si>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</si>
  <si>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</si>
  <si>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</si>
  <si>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</si>
  <si>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</si>
  <si>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</si>
  <si>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</si>
  <si>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</si>
  <si>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</si>
  <si>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</si>
  <si>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</si>
  <si>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</si>
  <si>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</si>
  <si>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</si>
  <si>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</si>
  <si>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</si>
  <si>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</si>
  <si>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</si>
  <si>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</si>
  <si>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</si>
  <si>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</si>
  <si>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</si>
  <si>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</si>
  <si>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</si>
  <si>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</si>
  <si>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</si>
  <si>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</si>
  <si>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</si>
  <si>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</si>
  <si>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</si>
  <si>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</si>
  <si>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</si>
  <si>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</si>
  <si>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</si>
  <si>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</si>
  <si>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</si>
  <si>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</si>
  <si>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</si>
  <si>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</si>
  <si>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</si>
  <si>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</si>
  <si>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</si>
  <si>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</si>
  <si>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</si>
  <si>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</si>
  <si>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</si>
  <si>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</si>
  <si>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</si>
  <si>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</si>
  <si>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</si>
  <si>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</si>
  <si>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</si>
  <si>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</si>
  <si>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</si>
  <si>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</si>
  <si>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</si>
  <si>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</si>
  <si>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</si>
  <si>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</si>
  <si>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</si>
  <si>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</si>
  <si>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</si>
  <si>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</si>
  <si>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</si>
  <si>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</si>
  <si>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</si>
  <si>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</si>
  <si>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</si>
  <si>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</si>
  <si>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</si>
  <si>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03/07/21 - VENCIMENTO 12/07/21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</si>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</sst>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36110</v>
      </c>
      <c r="C7" s="10">
        <f>C8+C11</f>
        <v>46287</v>
      </c>
      <c r="D7" s="10">
        <f aca="true" t="shared" si="0" ref="D7:K7">D8+D11</f>
        <v>136010</v>
      </c>
      <c r="E7" s="10">
        <f t="shared" si="0"/>
        <v>129357</v>
      </c>
      <c r="F7" s="10">
        <f t="shared" si="0"/>
        <v>123675</v>
      </c>
      <c r="G7" s="10">
        <f t="shared" si="0"/>
        <v>55724</v>
      </c>
      <c r="H7" s="10">
        <f t="shared" si="0"/>
        <v>26624</v>
      </c>
      <c r="I7" s="10">
        <f t="shared" si="0"/>
        <v>55035</v>
      </c>
      <c r="J7" s="10">
        <f t="shared" si="0"/>
        <v>33764</v>
      </c>
      <c r="K7" s="10">
        <f t="shared" si="0"/>
        <v>97512</v>
      </c>
      <c r="L7" s="10">
        <f>SUM(B7:K7)</f>
        <v>740098</v>
      </c>
      <c r="M7" s="11"/>
    </row>
    <row r="8" spans="1:13" ht="17.25" customHeight="1">
      <c r="A8" s="12" t="s">
        <v>18</v>
      </c>
      <c r="B8" s="13">
        <f>B9+B10</f>
        <v>3526</v>
      </c>
      <c r="C8" s="13">
        <f aca="true" t="shared" si="1" ref="C8:K8">C9+C10</f>
        <v>3878</v>
      </c>
      <c r="D8" s="13">
        <f t="shared" si="1"/>
        <v>11920</v>
      </c>
      <c r="E8" s="13">
        <f t="shared" si="1"/>
        <v>10361</v>
      </c>
      <c r="F8" s="13">
        <f t="shared" si="1"/>
        <v>9523</v>
      </c>
      <c r="G8" s="13">
        <f t="shared" si="1"/>
        <v>4999</v>
      </c>
      <c r="H8" s="13">
        <f t="shared" si="1"/>
        <v>2045</v>
      </c>
      <c r="I8" s="13">
        <f t="shared" si="1"/>
        <v>3171</v>
      </c>
      <c r="J8" s="13">
        <f t="shared" si="1"/>
        <v>2261</v>
      </c>
      <c r="K8" s="13">
        <f t="shared" si="1"/>
        <v>6797</v>
      </c>
      <c r="L8" s="13">
        <f>SUM(B8:K8)</f>
        <v>58481</v>
      </c>
      <c r="M8"/>
    </row>
    <row r="9" spans="1:13" ht="17.25" customHeight="1">
      <c r="A9" s="14" t="s">
        <v>19</v>
      </c>
      <c r="B9" s="15">
        <v>3523</v>
      </c>
      <c r="C9" s="15">
        <v>3878</v>
      </c>
      <c r="D9" s="15">
        <v>11920</v>
      </c>
      <c r="E9" s="15">
        <v>10361</v>
      </c>
      <c r="F9" s="15">
        <v>9523</v>
      </c>
      <c r="G9" s="15">
        <v>4999</v>
      </c>
      <c r="H9" s="15">
        <v>2036</v>
      </c>
      <c r="I9" s="15">
        <v>3171</v>
      </c>
      <c r="J9" s="15">
        <v>2261</v>
      </c>
      <c r="K9" s="15">
        <v>6797</v>
      </c>
      <c r="L9" s="13">
        <f>SUM(B9:K9)</f>
        <v>58469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</v>
      </c>
      <c r="I10" s="15">
        <v>0</v>
      </c>
      <c r="J10" s="15">
        <v>0</v>
      </c>
      <c r="K10" s="15">
        <v>0</v>
      </c>
      <c r="L10" s="13">
        <f>SUM(B10:K10)</f>
        <v>12</v>
      </c>
      <c r="M10"/>
    </row>
    <row r="11" spans="1:13" ht="17.25" customHeight="1">
      <c r="A11" s="12" t="s">
        <v>21</v>
      </c>
      <c r="B11" s="15">
        <v>32584</v>
      </c>
      <c r="C11" s="15">
        <v>42409</v>
      </c>
      <c r="D11" s="15">
        <v>124090</v>
      </c>
      <c r="E11" s="15">
        <v>118996</v>
      </c>
      <c r="F11" s="15">
        <v>114152</v>
      </c>
      <c r="G11" s="15">
        <v>50725</v>
      </c>
      <c r="H11" s="15">
        <v>24579</v>
      </c>
      <c r="I11" s="15">
        <v>51864</v>
      </c>
      <c r="J11" s="15">
        <v>31503</v>
      </c>
      <c r="K11" s="15">
        <v>90715</v>
      </c>
      <c r="L11" s="13">
        <f>SUM(B11:K11)</f>
        <v>681617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1.191634270955464</v>
      </c>
      <c r="C15" s="22">
        <v>1.402310038750077</v>
      </c>
      <c r="D15" s="22">
        <v>1.371468482929004</v>
      </c>
      <c r="E15" s="22">
        <v>1.236531286884616</v>
      </c>
      <c r="F15" s="22">
        <v>1.47362237318054</v>
      </c>
      <c r="G15" s="22">
        <v>1.372931676411886</v>
      </c>
      <c r="H15" s="22">
        <v>1.431003713926929</v>
      </c>
      <c r="I15" s="22">
        <v>1.284221486629558</v>
      </c>
      <c r="J15" s="22">
        <v>1.634803351695403</v>
      </c>
      <c r="K15" s="22">
        <v>1.213849837244346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251670.69</v>
      </c>
      <c r="C17" s="25">
        <f aca="true" t="shared" si="2" ref="C17:K17">C18+C19+C20+C21+C22+C23+C24</f>
        <v>203550.11000000002</v>
      </c>
      <c r="D17" s="25">
        <f t="shared" si="2"/>
        <v>703980.68</v>
      </c>
      <c r="E17" s="25">
        <f t="shared" si="2"/>
        <v>602155.5</v>
      </c>
      <c r="F17" s="25">
        <f t="shared" si="2"/>
        <v>614581.52</v>
      </c>
      <c r="G17" s="25">
        <f t="shared" si="2"/>
        <v>284517.44</v>
      </c>
      <c r="H17" s="25">
        <f t="shared" si="2"/>
        <v>157668.69999999998</v>
      </c>
      <c r="I17" s="25">
        <f t="shared" si="2"/>
        <v>235592.18</v>
      </c>
      <c r="J17" s="25">
        <f t="shared" si="2"/>
        <v>203000.62</v>
      </c>
      <c r="K17" s="25">
        <f t="shared" si="2"/>
        <v>352389.9</v>
      </c>
      <c r="L17" s="25">
        <f>L18+L19+L20+L21+L22+L23+L24</f>
        <v>3609107.340000001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209730.49</v>
      </c>
      <c r="C18" s="33">
        <f t="shared" si="3"/>
        <v>141698.39</v>
      </c>
      <c r="D18" s="33">
        <f t="shared" si="3"/>
        <v>495865.26</v>
      </c>
      <c r="E18" s="33">
        <f t="shared" si="3"/>
        <v>476939.26</v>
      </c>
      <c r="F18" s="33">
        <f t="shared" si="3"/>
        <v>403650.47</v>
      </c>
      <c r="G18" s="33">
        <f t="shared" si="3"/>
        <v>199854.13</v>
      </c>
      <c r="H18" s="33">
        <f t="shared" si="3"/>
        <v>105207.4</v>
      </c>
      <c r="I18" s="33">
        <f t="shared" si="3"/>
        <v>180630.37</v>
      </c>
      <c r="J18" s="33">
        <f t="shared" si="3"/>
        <v>119318.6</v>
      </c>
      <c r="K18" s="33">
        <f t="shared" si="3"/>
        <v>281351.37</v>
      </c>
      <c r="L18" s="33">
        <f aca="true" t="shared" si="4" ref="L18:L24">SUM(B18:K18)</f>
        <v>2614245.74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40191.55</v>
      </c>
      <c r="C19" s="33">
        <f t="shared" si="5"/>
        <v>57006.68</v>
      </c>
      <c r="D19" s="33">
        <f t="shared" si="5"/>
        <v>184198.32</v>
      </c>
      <c r="E19" s="33">
        <f t="shared" si="5"/>
        <v>112811.06</v>
      </c>
      <c r="F19" s="33">
        <f t="shared" si="5"/>
        <v>191177.89</v>
      </c>
      <c r="G19" s="33">
        <f t="shared" si="5"/>
        <v>74531.94</v>
      </c>
      <c r="H19" s="33">
        <f t="shared" si="5"/>
        <v>45344.78</v>
      </c>
      <c r="I19" s="33">
        <f t="shared" si="5"/>
        <v>51339.03</v>
      </c>
      <c r="J19" s="33">
        <f t="shared" si="5"/>
        <v>75743.85</v>
      </c>
      <c r="K19" s="33">
        <f t="shared" si="5"/>
        <v>60166.94</v>
      </c>
      <c r="L19" s="33">
        <f t="shared" si="4"/>
        <v>892512.04</v>
      </c>
      <c r="M19"/>
    </row>
    <row r="20" spans="1:13" ht="17.25" customHeight="1">
      <c r="A20" s="27" t="s">
        <v>26</v>
      </c>
      <c r="B20" s="33">
        <v>407.42</v>
      </c>
      <c r="C20" s="33">
        <v>3503.81</v>
      </c>
      <c r="D20" s="33">
        <v>21234.64</v>
      </c>
      <c r="E20" s="33">
        <v>14178.2</v>
      </c>
      <c r="F20" s="33">
        <v>18411.93</v>
      </c>
      <c r="G20" s="33">
        <v>10131.37</v>
      </c>
      <c r="H20" s="33">
        <v>5892.68</v>
      </c>
      <c r="I20" s="33">
        <v>2281.55</v>
      </c>
      <c r="J20" s="33">
        <v>5255.71</v>
      </c>
      <c r="K20" s="33">
        <v>8189.13</v>
      </c>
      <c r="L20" s="33">
        <f t="shared" si="4"/>
        <v>89486.44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-126.45</v>
      </c>
      <c r="F23" s="33">
        <v>0</v>
      </c>
      <c r="G23" s="33">
        <v>0</v>
      </c>
      <c r="H23" s="33">
        <v>-117.39</v>
      </c>
      <c r="I23" s="33">
        <v>0</v>
      </c>
      <c r="J23" s="33">
        <v>0</v>
      </c>
      <c r="K23" s="33">
        <v>0</v>
      </c>
      <c r="L23" s="33">
        <f t="shared" si="4"/>
        <v>-243.84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-35496.600000000006</v>
      </c>
      <c r="C27" s="33">
        <f t="shared" si="6"/>
        <v>-17063.2</v>
      </c>
      <c r="D27" s="33">
        <f t="shared" si="6"/>
        <v>-52448</v>
      </c>
      <c r="E27" s="33">
        <f t="shared" si="6"/>
        <v>-50148.950000000004</v>
      </c>
      <c r="F27" s="33">
        <f t="shared" si="6"/>
        <v>-41901.2</v>
      </c>
      <c r="G27" s="33">
        <f t="shared" si="6"/>
        <v>-21995.6</v>
      </c>
      <c r="H27" s="33">
        <f t="shared" si="6"/>
        <v>-16796.36</v>
      </c>
      <c r="I27" s="33">
        <f t="shared" si="6"/>
        <v>-13952.4</v>
      </c>
      <c r="J27" s="33">
        <f t="shared" si="6"/>
        <v>-9948.4</v>
      </c>
      <c r="K27" s="33">
        <f t="shared" si="6"/>
        <v>-29906.8</v>
      </c>
      <c r="L27" s="33">
        <f aca="true" t="shared" si="7" ref="L27:L33">SUM(B27:K27)</f>
        <v>-289657.51</v>
      </c>
      <c r="M27"/>
    </row>
    <row r="28" spans="1:13" ht="18.75" customHeight="1">
      <c r="A28" s="27" t="s">
        <v>30</v>
      </c>
      <c r="B28" s="33">
        <f>B29+B30+B31+B32</f>
        <v>-15501.2</v>
      </c>
      <c r="C28" s="33">
        <f aca="true" t="shared" si="8" ref="C28:K28">C29+C30+C31+C32</f>
        <v>-17063.2</v>
      </c>
      <c r="D28" s="33">
        <f t="shared" si="8"/>
        <v>-52448</v>
      </c>
      <c r="E28" s="33">
        <f t="shared" si="8"/>
        <v>-45588.4</v>
      </c>
      <c r="F28" s="33">
        <f t="shared" si="8"/>
        <v>-41901.2</v>
      </c>
      <c r="G28" s="33">
        <f t="shared" si="8"/>
        <v>-21995.6</v>
      </c>
      <c r="H28" s="33">
        <f t="shared" si="8"/>
        <v>-8958.4</v>
      </c>
      <c r="I28" s="33">
        <f t="shared" si="8"/>
        <v>-13952.4</v>
      </c>
      <c r="J28" s="33">
        <f t="shared" si="8"/>
        <v>-9948.4</v>
      </c>
      <c r="K28" s="33">
        <f t="shared" si="8"/>
        <v>-29906.8</v>
      </c>
      <c r="L28" s="33">
        <f t="shared" si="7"/>
        <v>-257263.59999999998</v>
      </c>
      <c r="M28"/>
    </row>
    <row r="29" spans="1:13" s="36" customFormat="1" ht="18.75" customHeight="1">
      <c r="A29" s="34" t="s">
        <v>58</v>
      </c>
      <c r="B29" s="33">
        <f>-ROUND((B9)*$E$3,2)</f>
        <v>-15501.2</v>
      </c>
      <c r="C29" s="33">
        <f aca="true" t="shared" si="9" ref="C29:K29">-ROUND((C9)*$E$3,2)</f>
        <v>-17063.2</v>
      </c>
      <c r="D29" s="33">
        <f t="shared" si="9"/>
        <v>-52448</v>
      </c>
      <c r="E29" s="33">
        <f t="shared" si="9"/>
        <v>-45588.4</v>
      </c>
      <c r="F29" s="33">
        <f t="shared" si="9"/>
        <v>-41901.2</v>
      </c>
      <c r="G29" s="33">
        <f t="shared" si="9"/>
        <v>-21995.6</v>
      </c>
      <c r="H29" s="33">
        <f t="shared" si="9"/>
        <v>-8958.4</v>
      </c>
      <c r="I29" s="33">
        <f t="shared" si="9"/>
        <v>-13952.4</v>
      </c>
      <c r="J29" s="33">
        <f t="shared" si="9"/>
        <v>-9948.4</v>
      </c>
      <c r="K29" s="33">
        <f t="shared" si="9"/>
        <v>-29906.8</v>
      </c>
      <c r="L29" s="33">
        <f t="shared" si="7"/>
        <v>-257263.59999999998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216174.09</v>
      </c>
      <c r="C48" s="41">
        <f aca="true" t="shared" si="12" ref="C48:K48">IF(C17+C27+C40+C49&lt;0,0,C17+C27+C49)</f>
        <v>186486.91</v>
      </c>
      <c r="D48" s="41">
        <f t="shared" si="12"/>
        <v>651532.68</v>
      </c>
      <c r="E48" s="41">
        <f t="shared" si="12"/>
        <v>552006.55</v>
      </c>
      <c r="F48" s="41">
        <f t="shared" si="12"/>
        <v>572680.3200000001</v>
      </c>
      <c r="G48" s="41">
        <f t="shared" si="12"/>
        <v>262521.84</v>
      </c>
      <c r="H48" s="41">
        <f t="shared" si="12"/>
        <v>140872.33999999997</v>
      </c>
      <c r="I48" s="41">
        <f t="shared" si="12"/>
        <v>221639.78</v>
      </c>
      <c r="J48" s="41">
        <f t="shared" si="12"/>
        <v>193052.22</v>
      </c>
      <c r="K48" s="41">
        <f t="shared" si="12"/>
        <v>322483.10000000003</v>
      </c>
      <c r="L48" s="42">
        <f>SUM(B48:K48)</f>
        <v>3319449.83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216174.09</v>
      </c>
      <c r="C54" s="41">
        <f aca="true" t="shared" si="14" ref="C54:J54">SUM(C55:C66)</f>
        <v>186486.92</v>
      </c>
      <c r="D54" s="41">
        <f t="shared" si="14"/>
        <v>651532.67</v>
      </c>
      <c r="E54" s="41">
        <f t="shared" si="14"/>
        <v>552006.55</v>
      </c>
      <c r="F54" s="41">
        <f t="shared" si="14"/>
        <v>572680.32</v>
      </c>
      <c r="G54" s="41">
        <f t="shared" si="14"/>
        <v>262521.83</v>
      </c>
      <c r="H54" s="41">
        <f t="shared" si="14"/>
        <v>140872.34</v>
      </c>
      <c r="I54" s="41">
        <f>SUM(I55:I69)</f>
        <v>221639.78</v>
      </c>
      <c r="J54" s="41">
        <f t="shared" si="14"/>
        <v>193052.22</v>
      </c>
      <c r="K54" s="41">
        <f>SUM(K55:K68)</f>
        <v>322483.11</v>
      </c>
      <c r="L54" s="46">
        <f>SUM(B54:K54)</f>
        <v>3319449.83</v>
      </c>
      <c r="M54" s="40"/>
    </row>
    <row r="55" spans="1:13" ht="18.75" customHeight="1">
      <c r="A55" s="47" t="s">
        <v>51</v>
      </c>
      <c r="B55" s="48">
        <v>216174.09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216174.09</v>
      </c>
      <c r="M55" s="40"/>
    </row>
    <row r="56" spans="1:12" ht="18.75" customHeight="1">
      <c r="A56" s="47" t="s">
        <v>61</v>
      </c>
      <c r="B56" s="17">
        <v>0</v>
      </c>
      <c r="C56" s="48">
        <v>162896.32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162896.32</v>
      </c>
    </row>
    <row r="57" spans="1:12" ht="18.75" customHeight="1">
      <c r="A57" s="47" t="s">
        <v>62</v>
      </c>
      <c r="B57" s="17">
        <v>0</v>
      </c>
      <c r="C57" s="48">
        <v>23590.6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23590.6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651532.67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651532.67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552006.55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552006.55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572680.32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572680.32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262521.83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262521.83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140872.34</v>
      </c>
      <c r="I62" s="17">
        <v>0</v>
      </c>
      <c r="J62" s="17">
        <v>0</v>
      </c>
      <c r="K62" s="17">
        <v>0</v>
      </c>
      <c r="L62" s="46">
        <f t="shared" si="15"/>
        <v>140872.34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193052.22</v>
      </c>
      <c r="K64" s="17">
        <v>0</v>
      </c>
      <c r="L64" s="46">
        <f t="shared" si="15"/>
        <v>193052.22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164079.41</v>
      </c>
      <c r="L65" s="46">
        <f t="shared" si="15"/>
        <v>164079.41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158403.7</v>
      </c>
      <c r="L66" s="46">
        <f t="shared" si="15"/>
        <v>158403.7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221639.78</v>
      </c>
      <c r="J69" s="53">
        <v>0</v>
      </c>
      <c r="K69" s="53">
        <v>0</v>
      </c>
      <c r="L69" s="51">
        <f>SUM(B69:K69)</f>
        <v>221639.78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2021-07-08T17:33:33Z</dcterms:modified>
  <cp:category/>
  <cp:version/>
  <cp:contentType/>
  <cp:contentStatus/>
</cp:coreProperties>
</file>