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<sst xmlns="http://schemas.openxmlformats.org/spreadsheetml/2006/main" count="80" uniqueCount="79">
  <si>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</si>
  <si>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</si>
  <si>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</si>
  <si>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</si>
  <si>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</si>
  <si>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</si>
  <si>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</si>
  <si>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</si>
  <si>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</si>
  <si>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</si>
  <si>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</si>
  <si>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</si>
  <si>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</si>
  <si>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</si>
  <si>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</si>
  <si>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</si>
  <si>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</si>
  <si>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</si>
  <si>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</si>
  <si>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</si>
  <si>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</si>
  <si>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</si>
  <si>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</si>
  <si>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</si>
  <si>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</si>
  <si>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</si>
  <si>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</si>
  <si>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</si>
  <si>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</si>
  <si>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</si>
  <si>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</si>
  <si>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</si>
  <si>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</si>
  <si>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</si>
  <si>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</si>
  <si>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</si>
  <si>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</si>
  <si>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</si>
  <si>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</si>
  <si>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</si>
  <si>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</si>
  <si>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</si>
  <si>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</si>
  <si>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</si>
  <si>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</si>
  <si>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</si>
  <si>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</si>
  <si>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</si>
  <si>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</si>
  <si>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</si>
  <si>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</si>
  <si>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</si>
  <si>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</si>
  <si>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</si>
  <si>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</si>
  <si>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</si>
  <si>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</si>
  <si>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</si>
  <si>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</si>
  <si>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</si>
  <si>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</si>
  <si>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</si>
  <si>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</si>
  <si>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</si>
  <si>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</si>
  <si>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</si>
  <si>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</si>
  <si>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</si>
  <si>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</si>
  <si>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</si>
  <si>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</si>
  <si>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</si>
  <si>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</si>
  <si>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</si>
  <si>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</si>
  <si>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02/07/21 - VENCIMENTO 12/07/21</t>
  </si>
  <si>
    <t>5.3. Revisão de Remuneração pelo Transporte Coletivo ¹</t>
  </si>
  <si>
    <t>7.15. Consórcio KBPX</t>
  </si>
  <si>
    <t>¹ Energia para tração de mai e jun.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</si>
</sst>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63150</v>
      </c>
      <c r="C7" s="10">
        <f>C8+C11</f>
        <v>77708</v>
      </c>
      <c r="D7" s="10">
        <f aca="true" t="shared" si="0" ref="D7:K7">D8+D11</f>
        <v>225046</v>
      </c>
      <c r="E7" s="10">
        <f t="shared" si="0"/>
        <v>195666</v>
      </c>
      <c r="F7" s="10">
        <f t="shared" si="0"/>
        <v>198746</v>
      </c>
      <c r="G7" s="10">
        <f t="shared" si="0"/>
        <v>102776</v>
      </c>
      <c r="H7" s="10">
        <f t="shared" si="0"/>
        <v>52717</v>
      </c>
      <c r="I7" s="10">
        <f t="shared" si="0"/>
        <v>95422</v>
      </c>
      <c r="J7" s="10">
        <f t="shared" si="0"/>
        <v>78084</v>
      </c>
      <c r="K7" s="10">
        <f t="shared" si="0"/>
        <v>157124</v>
      </c>
      <c r="L7" s="10">
        <f>SUM(B7:K7)</f>
        <v>1246439</v>
      </c>
      <c r="M7" s="11"/>
    </row>
    <row r="8" spans="1:13" ht="17.25" customHeight="1">
      <c r="A8" s="12" t="s">
        <v>18</v>
      </c>
      <c r="B8" s="13">
        <f>B9+B10</f>
        <v>4605</v>
      </c>
      <c r="C8" s="13">
        <f aca="true" t="shared" si="1" ref="C8:K8">C9+C10</f>
        <v>5464</v>
      </c>
      <c r="D8" s="13">
        <f t="shared" si="1"/>
        <v>15807</v>
      </c>
      <c r="E8" s="13">
        <f t="shared" si="1"/>
        <v>12453</v>
      </c>
      <c r="F8" s="13">
        <f t="shared" si="1"/>
        <v>11987</v>
      </c>
      <c r="G8" s="13">
        <f t="shared" si="1"/>
        <v>7578</v>
      </c>
      <c r="H8" s="13">
        <f t="shared" si="1"/>
        <v>3452</v>
      </c>
      <c r="I8" s="13">
        <f t="shared" si="1"/>
        <v>4736</v>
      </c>
      <c r="J8" s="13">
        <f t="shared" si="1"/>
        <v>4601</v>
      </c>
      <c r="K8" s="13">
        <f t="shared" si="1"/>
        <v>9569</v>
      </c>
      <c r="L8" s="13">
        <f>SUM(B8:K8)</f>
        <v>80252</v>
      </c>
      <c r="M8"/>
    </row>
    <row r="9" spans="1:13" ht="17.25" customHeight="1">
      <c r="A9" s="14" t="s">
        <v>19</v>
      </c>
      <c r="B9" s="15">
        <v>4604</v>
      </c>
      <c r="C9" s="15">
        <v>5464</v>
      </c>
      <c r="D9" s="15">
        <v>15807</v>
      </c>
      <c r="E9" s="15">
        <v>12453</v>
      </c>
      <c r="F9" s="15">
        <v>11987</v>
      </c>
      <c r="G9" s="15">
        <v>7578</v>
      </c>
      <c r="H9" s="15">
        <v>3444</v>
      </c>
      <c r="I9" s="15">
        <v>4736</v>
      </c>
      <c r="J9" s="15">
        <v>4601</v>
      </c>
      <c r="K9" s="15">
        <v>9569</v>
      </c>
      <c r="L9" s="13">
        <f>SUM(B9:K9)</f>
        <v>80243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58545</v>
      </c>
      <c r="C11" s="15">
        <v>72244</v>
      </c>
      <c r="D11" s="15">
        <v>209239</v>
      </c>
      <c r="E11" s="15">
        <v>183213</v>
      </c>
      <c r="F11" s="15">
        <v>186759</v>
      </c>
      <c r="G11" s="15">
        <v>95198</v>
      </c>
      <c r="H11" s="15">
        <v>49265</v>
      </c>
      <c r="I11" s="15">
        <v>90686</v>
      </c>
      <c r="J11" s="15">
        <v>73483</v>
      </c>
      <c r="K11" s="15">
        <v>147555</v>
      </c>
      <c r="L11" s="13">
        <f>SUM(B11:K11)</f>
        <v>1166187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1.175531066127069</v>
      </c>
      <c r="C15" s="22">
        <v>1.418905434949149</v>
      </c>
      <c r="D15" s="22">
        <v>1.352745354359215</v>
      </c>
      <c r="E15" s="22">
        <v>1.228138541837503</v>
      </c>
      <c r="F15" s="22">
        <v>1.47362237318054</v>
      </c>
      <c r="G15" s="22">
        <v>1.43286120105666</v>
      </c>
      <c r="H15" s="22">
        <v>1.440356713618814</v>
      </c>
      <c r="I15" s="22">
        <v>1.302057861066779</v>
      </c>
      <c r="J15" s="22">
        <v>1.634803351695403</v>
      </c>
      <c r="K15" s="22">
        <v>1.246111592150954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433819.56</v>
      </c>
      <c r="C17" s="25">
        <f aca="true" t="shared" si="2" ref="C17:K17">C18+C19+C20+C21+C22+C23+C24</f>
        <v>343851.62</v>
      </c>
      <c r="D17" s="25">
        <f t="shared" si="2"/>
        <v>1138021.23</v>
      </c>
      <c r="E17" s="25">
        <f t="shared" si="2"/>
        <v>902752.0299999999</v>
      </c>
      <c r="F17" s="25">
        <f t="shared" si="2"/>
        <v>982768.59</v>
      </c>
      <c r="G17" s="25">
        <f t="shared" si="2"/>
        <v>546370.23</v>
      </c>
      <c r="H17" s="25">
        <f t="shared" si="2"/>
        <v>312734.79</v>
      </c>
      <c r="I17" s="25">
        <f t="shared" si="2"/>
        <v>413810.95999999996</v>
      </c>
      <c r="J17" s="25">
        <f t="shared" si="2"/>
        <v>463162.46</v>
      </c>
      <c r="K17" s="25">
        <f t="shared" si="2"/>
        <v>580600.59</v>
      </c>
      <c r="L17" s="25">
        <f>L18+L19+L20+L21+L22+L23+L24</f>
        <v>6117892.06</v>
      </c>
      <c r="M17"/>
    </row>
    <row r="18" spans="1:13" ht="17.25" customHeight="1">
      <c r="A18" s="26" t="s">
        <v>24</v>
      </c>
      <c r="B18" s="33">
        <f aca="true" t="shared" si="3" ref="B18:K18">ROUND(B13*B7,2)</f>
        <v>366781.52</v>
      </c>
      <c r="C18" s="33">
        <f t="shared" si="3"/>
        <v>237887.5</v>
      </c>
      <c r="D18" s="33">
        <f t="shared" si="3"/>
        <v>820472.71</v>
      </c>
      <c r="E18" s="33">
        <f t="shared" si="3"/>
        <v>721420.54</v>
      </c>
      <c r="F18" s="33">
        <f t="shared" si="3"/>
        <v>648667.19</v>
      </c>
      <c r="G18" s="33">
        <f t="shared" si="3"/>
        <v>368606.12</v>
      </c>
      <c r="H18" s="33">
        <f t="shared" si="3"/>
        <v>208316.5</v>
      </c>
      <c r="I18" s="33">
        <f t="shared" si="3"/>
        <v>313184.55</v>
      </c>
      <c r="J18" s="33">
        <f t="shared" si="3"/>
        <v>275941.05</v>
      </c>
      <c r="K18" s="33">
        <f t="shared" si="3"/>
        <v>453349.88</v>
      </c>
      <c r="L18" s="33">
        <f aca="true" t="shared" si="4" ref="L18:L24">SUM(B18:K18)</f>
        <v>4414627.56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64381.55</v>
      </c>
      <c r="C19" s="33">
        <f t="shared" si="5"/>
        <v>99652.37</v>
      </c>
      <c r="D19" s="33">
        <f t="shared" si="5"/>
        <v>289417.94</v>
      </c>
      <c r="E19" s="33">
        <f t="shared" si="5"/>
        <v>164583.83</v>
      </c>
      <c r="F19" s="33">
        <f t="shared" si="5"/>
        <v>307223.29</v>
      </c>
      <c r="G19" s="33">
        <f t="shared" si="5"/>
        <v>159555.29</v>
      </c>
      <c r="H19" s="33">
        <f t="shared" si="5"/>
        <v>91733.57</v>
      </c>
      <c r="I19" s="33">
        <f t="shared" si="5"/>
        <v>94599.86</v>
      </c>
      <c r="J19" s="33">
        <f t="shared" si="5"/>
        <v>175168.3</v>
      </c>
      <c r="K19" s="33">
        <f t="shared" si="5"/>
        <v>111574.66</v>
      </c>
      <c r="L19" s="33">
        <f t="shared" si="4"/>
        <v>1557890.6600000001</v>
      </c>
      <c r="M19"/>
    </row>
    <row r="20" spans="1:13" ht="17.25" customHeight="1">
      <c r="A20" s="27" t="s">
        <v>26</v>
      </c>
      <c r="B20" s="33">
        <v>1315.26</v>
      </c>
      <c r="C20" s="33">
        <v>4970.52</v>
      </c>
      <c r="D20" s="33">
        <v>25448.12</v>
      </c>
      <c r="E20" s="33">
        <v>19026.48</v>
      </c>
      <c r="F20" s="33">
        <v>25536.88</v>
      </c>
      <c r="G20" s="33">
        <v>18208.82</v>
      </c>
      <c r="H20" s="33">
        <v>11343.49</v>
      </c>
      <c r="I20" s="33">
        <v>4685.32</v>
      </c>
      <c r="J20" s="33">
        <v>9370.65</v>
      </c>
      <c r="K20" s="33">
        <v>12993.59</v>
      </c>
      <c r="L20" s="33">
        <f t="shared" si="4"/>
        <v>132899.13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-632.25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-632.25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-426205.16</v>
      </c>
      <c r="C27" s="33">
        <f t="shared" si="6"/>
        <v>-24041.6</v>
      </c>
      <c r="D27" s="33">
        <f t="shared" si="6"/>
        <v>-69550.8</v>
      </c>
      <c r="E27" s="33">
        <f t="shared" si="6"/>
        <v>-59353.75</v>
      </c>
      <c r="F27" s="33">
        <f t="shared" si="6"/>
        <v>-52742.8</v>
      </c>
      <c r="G27" s="33">
        <f t="shared" si="6"/>
        <v>-33343.2</v>
      </c>
      <c r="H27" s="33">
        <f t="shared" si="6"/>
        <v>-22991.56</v>
      </c>
      <c r="I27" s="33">
        <f t="shared" si="6"/>
        <v>-31766.300000000003</v>
      </c>
      <c r="J27" s="33">
        <f t="shared" si="6"/>
        <v>-20244.4</v>
      </c>
      <c r="K27" s="33">
        <f t="shared" si="6"/>
        <v>-42103.6</v>
      </c>
      <c r="L27" s="33">
        <f aca="true" t="shared" si="7" ref="L27:L33">SUM(B27:K27)</f>
        <v>-782343.17</v>
      </c>
      <c r="M27"/>
    </row>
    <row r="28" spans="1:13" ht="18.75" customHeight="1">
      <c r="A28" s="27" t="s">
        <v>30</v>
      </c>
      <c r="B28" s="33">
        <f>B29+B30+B31+B32</f>
        <v>-20257.6</v>
      </c>
      <c r="C28" s="33">
        <f aca="true" t="shared" si="8" ref="C28:K28">C29+C30+C31+C32</f>
        <v>-24041.6</v>
      </c>
      <c r="D28" s="33">
        <f t="shared" si="8"/>
        <v>-69550.8</v>
      </c>
      <c r="E28" s="33">
        <f t="shared" si="8"/>
        <v>-54793.2</v>
      </c>
      <c r="F28" s="33">
        <f t="shared" si="8"/>
        <v>-52742.8</v>
      </c>
      <c r="G28" s="33">
        <f t="shared" si="8"/>
        <v>-33343.2</v>
      </c>
      <c r="H28" s="33">
        <f t="shared" si="8"/>
        <v>-15153.6</v>
      </c>
      <c r="I28" s="33">
        <f t="shared" si="8"/>
        <v>-31766.300000000003</v>
      </c>
      <c r="J28" s="33">
        <f t="shared" si="8"/>
        <v>-20244.4</v>
      </c>
      <c r="K28" s="33">
        <f t="shared" si="8"/>
        <v>-42103.6</v>
      </c>
      <c r="L28" s="33">
        <f t="shared" si="7"/>
        <v>-363997.1</v>
      </c>
      <c r="M28"/>
    </row>
    <row r="29" spans="1:13" s="36" customFormat="1" ht="18.75" customHeight="1">
      <c r="A29" s="34" t="s">
        <v>57</v>
      </c>
      <c r="B29" s="33">
        <f>-ROUND((B9)*$E$3,2)</f>
        <v>-20257.6</v>
      </c>
      <c r="C29" s="33">
        <f aca="true" t="shared" si="9" ref="C29:K29">-ROUND((C9)*$E$3,2)</f>
        <v>-24041.6</v>
      </c>
      <c r="D29" s="33">
        <f t="shared" si="9"/>
        <v>-69550.8</v>
      </c>
      <c r="E29" s="33">
        <f t="shared" si="9"/>
        <v>-54793.2</v>
      </c>
      <c r="F29" s="33">
        <f t="shared" si="9"/>
        <v>-52742.8</v>
      </c>
      <c r="G29" s="33">
        <f t="shared" si="9"/>
        <v>-33343.2</v>
      </c>
      <c r="H29" s="33">
        <f t="shared" si="9"/>
        <v>-15153.6</v>
      </c>
      <c r="I29" s="33">
        <f t="shared" si="9"/>
        <v>-20838.4</v>
      </c>
      <c r="J29" s="33">
        <f t="shared" si="9"/>
        <v>-20244.4</v>
      </c>
      <c r="K29" s="33">
        <f t="shared" si="9"/>
        <v>-42103.6</v>
      </c>
      <c r="L29" s="33">
        <f t="shared" si="7"/>
        <v>-353069.2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-67.58</v>
      </c>
      <c r="J31" s="17">
        <v>0</v>
      </c>
      <c r="K31" s="17">
        <v>0</v>
      </c>
      <c r="L31" s="33">
        <f t="shared" si="7"/>
        <v>-67.58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-10860.32</v>
      </c>
      <c r="J32" s="17">
        <v>0</v>
      </c>
      <c r="K32" s="17">
        <v>0</v>
      </c>
      <c r="L32" s="33">
        <f t="shared" si="7"/>
        <v>-10860.32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-385952.16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-385952.16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7614.400000000023</v>
      </c>
      <c r="C48" s="41">
        <f aca="true" t="shared" si="12" ref="C48:K48">IF(C17+C27+C40+C49&lt;0,0,C17+C27+C49)</f>
        <v>319810.02</v>
      </c>
      <c r="D48" s="41">
        <f t="shared" si="12"/>
        <v>1068470.43</v>
      </c>
      <c r="E48" s="41">
        <f t="shared" si="12"/>
        <v>843398.2799999999</v>
      </c>
      <c r="F48" s="41">
        <f t="shared" si="12"/>
        <v>930025.7899999999</v>
      </c>
      <c r="G48" s="41">
        <f t="shared" si="12"/>
        <v>513027.02999999997</v>
      </c>
      <c r="H48" s="41">
        <f t="shared" si="12"/>
        <v>289743.23</v>
      </c>
      <c r="I48" s="41">
        <f t="shared" si="12"/>
        <v>382044.66</v>
      </c>
      <c r="J48" s="41">
        <f t="shared" si="12"/>
        <v>442918.06</v>
      </c>
      <c r="K48" s="41">
        <f t="shared" si="12"/>
        <v>538496.99</v>
      </c>
      <c r="L48" s="42">
        <f>SUM(B48:K48)</f>
        <v>5335548.89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7614.4</v>
      </c>
      <c r="C54" s="41">
        <f aca="true" t="shared" si="14" ref="C54:J54">SUM(C55:C66)</f>
        <v>319810.01999999996</v>
      </c>
      <c r="D54" s="41">
        <f t="shared" si="14"/>
        <v>1068470.42</v>
      </c>
      <c r="E54" s="41">
        <f t="shared" si="14"/>
        <v>843398.28</v>
      </c>
      <c r="F54" s="41">
        <f t="shared" si="14"/>
        <v>930025.8</v>
      </c>
      <c r="G54" s="41">
        <f t="shared" si="14"/>
        <v>513027.03</v>
      </c>
      <c r="H54" s="41">
        <f t="shared" si="14"/>
        <v>289743.23</v>
      </c>
      <c r="I54" s="41">
        <f>SUM(I55:I69)</f>
        <v>382044.66</v>
      </c>
      <c r="J54" s="41">
        <f t="shared" si="14"/>
        <v>442918.06</v>
      </c>
      <c r="K54" s="41">
        <f>SUM(K55:K68)</f>
        <v>538496.98</v>
      </c>
      <c r="L54" s="46">
        <f>SUM(B54:K54)</f>
        <v>5335548.879999999</v>
      </c>
      <c r="M54" s="40"/>
    </row>
    <row r="55" spans="1:13" ht="18.75" customHeight="1">
      <c r="A55" s="47" t="s">
        <v>50</v>
      </c>
      <c r="B55" s="48">
        <v>7614.4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7614.4</v>
      </c>
      <c r="M55" s="40"/>
    </row>
    <row r="56" spans="1:12" ht="18.75" customHeight="1">
      <c r="A56" s="47" t="s">
        <v>60</v>
      </c>
      <c r="B56" s="17">
        <v>0</v>
      </c>
      <c r="C56" s="48">
        <v>279481.98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279481.98</v>
      </c>
    </row>
    <row r="57" spans="1:12" ht="18.75" customHeight="1">
      <c r="A57" s="47" t="s">
        <v>61</v>
      </c>
      <c r="B57" s="17">
        <v>0</v>
      </c>
      <c r="C57" s="48">
        <v>40328.04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40328.04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1068470.42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1068470.42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843398.28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843398.28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930025.8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930025.8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513027.03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513027.03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289743.23</v>
      </c>
      <c r="I62" s="17">
        <v>0</v>
      </c>
      <c r="J62" s="17">
        <v>0</v>
      </c>
      <c r="K62" s="17">
        <v>0</v>
      </c>
      <c r="L62" s="46">
        <f t="shared" si="15"/>
        <v>289743.23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442918.06</v>
      </c>
      <c r="K64" s="17">
        <v>0</v>
      </c>
      <c r="L64" s="46">
        <f t="shared" si="15"/>
        <v>442918.06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299565.87</v>
      </c>
      <c r="L65" s="46">
        <f t="shared" si="15"/>
        <v>299565.87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238931.11</v>
      </c>
      <c r="L66" s="46">
        <f t="shared" si="15"/>
        <v>238931.11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382044.66</v>
      </c>
      <c r="J69" s="53">
        <v>0</v>
      </c>
      <c r="K69" s="53">
        <v>0</v>
      </c>
      <c r="L69" s="51">
        <f>SUM(B69:K69)</f>
        <v>382044.66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2021-07-08T17:32:14Z</dcterms:modified>
  <cp:category/>
  <cp:version/>
  <cp:contentType/>
  <cp:contentStatus/>
</cp:coreProperties>
</file>