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<sst xmlns="http://schemas.openxmlformats.org/spreadsheetml/2006/main" count="79" uniqueCount="78">
  <si>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</si>
  <si>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</si>
  <si>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</si>
  <si>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</si>
  <si>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</si>
  <si>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</si>
  <si>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</si>
  <si>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</si>
  <si>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</si>
  <si>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</si>
  <si>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</si>
  <si>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</si>
  <si>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</si>
  <si>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</si>
  <si>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</si>
  <si>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</si>
  <si>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</si>
  <si>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</si>
  <si>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</si>
  <si>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</si>
  <si>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</si>
  <si>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</si>
  <si>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</si>
  <si>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</si>
  <si>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</si>
  <si>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</si>
  <si>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</si>
  <si>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</si>
  <si>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</si>
  <si>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</si>
  <si>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</si>
  <si>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</si>
  <si>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</si>
  <si>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</si>
  <si>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</si>
  <si>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</si>
  <si>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</si>
  <si>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</si>
  <si>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</si>
  <si>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</si>
  <si>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</si>
  <si>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</si>
  <si>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</si>
  <si>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</si>
  <si>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</si>
  <si>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</si>
  <si>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</si>
  <si>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</si>
  <si>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</si>
  <si>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</si>
  <si>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</si>
  <si>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</si>
  <si>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</si>
  <si>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</si>
  <si>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</si>
  <si>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</si>
  <si>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</si>
  <si>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</si>
  <si>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</si>
  <si>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</si>
  <si>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</si>
  <si>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</si>
  <si>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</si>
  <si>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</si>
  <si>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</si>
  <si>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</si>
  <si>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</si>
  <si>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</si>
  <si>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</si>
  <si>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</si>
  <si>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</si>
  <si>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</si>
  <si>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</si>
  <si>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</si>
  <si>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</si>
  <si>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</si>
  <si>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01/07/21 - VENCIMENTO 08/07/21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</si>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</sst>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59893</v>
      </c>
      <c r="C7" s="10">
        <f>C8+C11</f>
        <v>76418</v>
      </c>
      <c r="D7" s="10">
        <f aca="true" t="shared" si="0" ref="D7:K7">D8+D11</f>
        <v>219938</v>
      </c>
      <c r="E7" s="10">
        <f t="shared" si="0"/>
        <v>193457</v>
      </c>
      <c r="F7" s="10">
        <f t="shared" si="0"/>
        <v>194698</v>
      </c>
      <c r="G7" s="10">
        <f t="shared" si="0"/>
        <v>102953</v>
      </c>
      <c r="H7" s="10">
        <f t="shared" si="0"/>
        <v>51143</v>
      </c>
      <c r="I7" s="10">
        <f t="shared" si="0"/>
        <v>94750</v>
      </c>
      <c r="J7" s="10">
        <f t="shared" si="0"/>
        <v>77325</v>
      </c>
      <c r="K7" s="10">
        <f t="shared" si="0"/>
        <v>154901</v>
      </c>
      <c r="L7" s="10">
        <f>SUM(B7:K7)</f>
        <v>1225476</v>
      </c>
      <c r="M7" s="11"/>
    </row>
    <row r="8" spans="1:13" ht="17.25" customHeight="1">
      <c r="A8" s="12" t="s">
        <v>18</v>
      </c>
      <c r="B8" s="13">
        <f>B9+B10</f>
        <v>4307</v>
      </c>
      <c r="C8" s="13">
        <f aca="true" t="shared" si="1" ref="C8:K8">C9+C10</f>
        <v>5285</v>
      </c>
      <c r="D8" s="13">
        <f t="shared" si="1"/>
        <v>14768</v>
      </c>
      <c r="E8" s="13">
        <f t="shared" si="1"/>
        <v>12018</v>
      </c>
      <c r="F8" s="13">
        <f t="shared" si="1"/>
        <v>11213</v>
      </c>
      <c r="G8" s="13">
        <f t="shared" si="1"/>
        <v>7336</v>
      </c>
      <c r="H8" s="13">
        <f t="shared" si="1"/>
        <v>3271</v>
      </c>
      <c r="I8" s="13">
        <f t="shared" si="1"/>
        <v>4487</v>
      </c>
      <c r="J8" s="13">
        <f t="shared" si="1"/>
        <v>4296</v>
      </c>
      <c r="K8" s="13">
        <f t="shared" si="1"/>
        <v>9033</v>
      </c>
      <c r="L8" s="13">
        <f>SUM(B8:K8)</f>
        <v>76014</v>
      </c>
      <c r="M8"/>
    </row>
    <row r="9" spans="1:13" ht="17.25" customHeight="1">
      <c r="A9" s="14" t="s">
        <v>19</v>
      </c>
      <c r="B9" s="15">
        <v>4307</v>
      </c>
      <c r="C9" s="15">
        <v>5285</v>
      </c>
      <c r="D9" s="15">
        <v>14768</v>
      </c>
      <c r="E9" s="15">
        <v>12018</v>
      </c>
      <c r="F9" s="15">
        <v>11213</v>
      </c>
      <c r="G9" s="15">
        <v>7336</v>
      </c>
      <c r="H9" s="15">
        <v>3266</v>
      </c>
      <c r="I9" s="15">
        <v>4487</v>
      </c>
      <c r="J9" s="15">
        <v>4296</v>
      </c>
      <c r="K9" s="15">
        <v>9033</v>
      </c>
      <c r="L9" s="13">
        <f>SUM(B9:K9)</f>
        <v>76009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55586</v>
      </c>
      <c r="C11" s="15">
        <v>71133</v>
      </c>
      <c r="D11" s="15">
        <v>205170</v>
      </c>
      <c r="E11" s="15">
        <v>181439</v>
      </c>
      <c r="F11" s="15">
        <v>183485</v>
      </c>
      <c r="G11" s="15">
        <v>95617</v>
      </c>
      <c r="H11" s="15">
        <v>47872</v>
      </c>
      <c r="I11" s="15">
        <v>90263</v>
      </c>
      <c r="J11" s="15">
        <v>73029</v>
      </c>
      <c r="K11" s="15">
        <v>145868</v>
      </c>
      <c r="L11" s="13">
        <f>SUM(B11:K11)</f>
        <v>1149462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1.232142485607977</v>
      </c>
      <c r="C15" s="22">
        <v>1.440553899236111</v>
      </c>
      <c r="D15" s="22">
        <v>1.377583674952183</v>
      </c>
      <c r="E15" s="22">
        <v>1.246151666621674</v>
      </c>
      <c r="F15" s="22">
        <v>1.499378914902221</v>
      </c>
      <c r="G15" s="22">
        <v>1.427704493816619</v>
      </c>
      <c r="H15" s="22">
        <v>1.47842055789049</v>
      </c>
      <c r="I15" s="22">
        <v>1.310848045461274</v>
      </c>
      <c r="J15" s="22">
        <v>1.647936767177866</v>
      </c>
      <c r="K15" s="22">
        <v>1.258219162881842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431542.46</v>
      </c>
      <c r="C17" s="25">
        <f aca="true" t="shared" si="2" ref="C17:K17">C18+C19+C20+C21+C22+C23+C24</f>
        <v>343027.45</v>
      </c>
      <c r="D17" s="25">
        <f t="shared" si="2"/>
        <v>1133088.39</v>
      </c>
      <c r="E17" s="25">
        <f t="shared" si="2"/>
        <v>905850.6</v>
      </c>
      <c r="F17" s="25">
        <f t="shared" si="2"/>
        <v>979784.5399999999</v>
      </c>
      <c r="G17" s="25">
        <f t="shared" si="2"/>
        <v>545672.09</v>
      </c>
      <c r="H17" s="25">
        <f t="shared" si="2"/>
        <v>311456.27</v>
      </c>
      <c r="I17" s="25">
        <f t="shared" si="2"/>
        <v>413632</v>
      </c>
      <c r="J17" s="25">
        <f t="shared" si="2"/>
        <v>462162.66000000003</v>
      </c>
      <c r="K17" s="25">
        <f t="shared" si="2"/>
        <v>577835.15</v>
      </c>
      <c r="L17" s="25">
        <f>L18+L19+L20+L21+L22+L23+L24</f>
        <v>6104051.610000001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347864.53</v>
      </c>
      <c r="C18" s="33">
        <f t="shared" si="3"/>
        <v>233938.42</v>
      </c>
      <c r="D18" s="33">
        <f t="shared" si="3"/>
        <v>801849.96</v>
      </c>
      <c r="E18" s="33">
        <f t="shared" si="3"/>
        <v>713275.96</v>
      </c>
      <c r="F18" s="33">
        <f t="shared" si="3"/>
        <v>635455.33</v>
      </c>
      <c r="G18" s="33">
        <f t="shared" si="3"/>
        <v>369240.93</v>
      </c>
      <c r="H18" s="33">
        <f t="shared" si="3"/>
        <v>202096.68</v>
      </c>
      <c r="I18" s="33">
        <f t="shared" si="3"/>
        <v>310978.98</v>
      </c>
      <c r="J18" s="33">
        <f t="shared" si="3"/>
        <v>273258.82</v>
      </c>
      <c r="K18" s="33">
        <f t="shared" si="3"/>
        <v>446935.86</v>
      </c>
      <c r="L18" s="33">
        <f aca="true" t="shared" si="4" ref="L18:L24">SUM(B18:K18)</f>
        <v>4334895.470000001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80754.14</v>
      </c>
      <c r="C19" s="33">
        <f t="shared" si="5"/>
        <v>103062.48</v>
      </c>
      <c r="D19" s="33">
        <f t="shared" si="5"/>
        <v>302765.45</v>
      </c>
      <c r="E19" s="33">
        <f t="shared" si="5"/>
        <v>175574.07</v>
      </c>
      <c r="F19" s="33">
        <f t="shared" si="5"/>
        <v>317332.99</v>
      </c>
      <c r="G19" s="33">
        <f t="shared" si="5"/>
        <v>157926.01</v>
      </c>
      <c r="H19" s="33">
        <f t="shared" si="5"/>
        <v>96687.21</v>
      </c>
      <c r="I19" s="33">
        <f t="shared" si="5"/>
        <v>96667.21</v>
      </c>
      <c r="J19" s="33">
        <f t="shared" si="5"/>
        <v>177054.44</v>
      </c>
      <c r="K19" s="33">
        <f t="shared" si="5"/>
        <v>115407.4</v>
      </c>
      <c r="L19" s="33">
        <f t="shared" si="4"/>
        <v>1623231.4</v>
      </c>
      <c r="M19"/>
    </row>
    <row r="20" spans="1:13" ht="17.25" customHeight="1">
      <c r="A20" s="27" t="s">
        <v>26</v>
      </c>
      <c r="B20" s="33">
        <v>1582.56</v>
      </c>
      <c r="C20" s="33">
        <v>4685.32</v>
      </c>
      <c r="D20" s="33">
        <v>25790.52</v>
      </c>
      <c r="E20" s="33">
        <v>19026.49</v>
      </c>
      <c r="F20" s="33">
        <v>25654.99</v>
      </c>
      <c r="G20" s="33">
        <v>18505.15</v>
      </c>
      <c r="H20" s="33">
        <v>11331.15</v>
      </c>
      <c r="I20" s="33">
        <v>4644.58</v>
      </c>
      <c r="J20" s="33">
        <v>9166.94</v>
      </c>
      <c r="K20" s="33">
        <v>12809.43</v>
      </c>
      <c r="L20" s="33">
        <f t="shared" si="4"/>
        <v>133197.13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-379.35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-38946.2</v>
      </c>
      <c r="C27" s="33">
        <f t="shared" si="6"/>
        <v>-23254</v>
      </c>
      <c r="D27" s="33">
        <f t="shared" si="6"/>
        <v>-64979.2</v>
      </c>
      <c r="E27" s="33">
        <f t="shared" si="6"/>
        <v>-57439.75</v>
      </c>
      <c r="F27" s="33">
        <f t="shared" si="6"/>
        <v>-49337.2</v>
      </c>
      <c r="G27" s="33">
        <f t="shared" si="6"/>
        <v>-32278.4</v>
      </c>
      <c r="H27" s="33">
        <f t="shared" si="6"/>
        <v>-22208.36</v>
      </c>
      <c r="I27" s="33">
        <f t="shared" si="6"/>
        <v>-31727.61</v>
      </c>
      <c r="J27" s="33">
        <f t="shared" si="6"/>
        <v>-18902.4</v>
      </c>
      <c r="K27" s="33">
        <f t="shared" si="6"/>
        <v>-39745.2</v>
      </c>
      <c r="L27" s="33">
        <f aca="true" t="shared" si="7" ref="L27:L33">SUM(B27:K27)</f>
        <v>-378818.32</v>
      </c>
      <c r="M27"/>
    </row>
    <row r="28" spans="1:13" ht="18.75" customHeight="1">
      <c r="A28" s="27" t="s">
        <v>30</v>
      </c>
      <c r="B28" s="33">
        <f>B29+B30+B31+B32</f>
        <v>-18950.8</v>
      </c>
      <c r="C28" s="33">
        <f aca="true" t="shared" si="8" ref="C28:K28">C29+C30+C31+C32</f>
        <v>-23254</v>
      </c>
      <c r="D28" s="33">
        <f t="shared" si="8"/>
        <v>-64979.2</v>
      </c>
      <c r="E28" s="33">
        <f t="shared" si="8"/>
        <v>-52879.2</v>
      </c>
      <c r="F28" s="33">
        <f t="shared" si="8"/>
        <v>-49337.2</v>
      </c>
      <c r="G28" s="33">
        <f t="shared" si="8"/>
        <v>-32278.4</v>
      </c>
      <c r="H28" s="33">
        <f t="shared" si="8"/>
        <v>-14370.4</v>
      </c>
      <c r="I28" s="33">
        <f t="shared" si="8"/>
        <v>-31727.61</v>
      </c>
      <c r="J28" s="33">
        <f t="shared" si="8"/>
        <v>-18902.4</v>
      </c>
      <c r="K28" s="33">
        <f t="shared" si="8"/>
        <v>-39745.2</v>
      </c>
      <c r="L28" s="33">
        <f t="shared" si="7"/>
        <v>-346424.41000000003</v>
      </c>
      <c r="M28"/>
    </row>
    <row r="29" spans="1:13" s="36" customFormat="1" ht="18.75" customHeight="1">
      <c r="A29" s="34" t="s">
        <v>58</v>
      </c>
      <c r="B29" s="33">
        <f>-ROUND((B9)*$E$3,2)</f>
        <v>-18950.8</v>
      </c>
      <c r="C29" s="33">
        <f aca="true" t="shared" si="9" ref="C29:K29">-ROUND((C9)*$E$3,2)</f>
        <v>-23254</v>
      </c>
      <c r="D29" s="33">
        <f t="shared" si="9"/>
        <v>-64979.2</v>
      </c>
      <c r="E29" s="33">
        <f t="shared" si="9"/>
        <v>-52879.2</v>
      </c>
      <c r="F29" s="33">
        <f t="shared" si="9"/>
        <v>-49337.2</v>
      </c>
      <c r="G29" s="33">
        <f t="shared" si="9"/>
        <v>-32278.4</v>
      </c>
      <c r="H29" s="33">
        <f t="shared" si="9"/>
        <v>-14370.4</v>
      </c>
      <c r="I29" s="33">
        <f t="shared" si="9"/>
        <v>-19742.8</v>
      </c>
      <c r="J29" s="33">
        <f t="shared" si="9"/>
        <v>-18902.4</v>
      </c>
      <c r="K29" s="33">
        <f t="shared" si="9"/>
        <v>-39745.2</v>
      </c>
      <c r="L29" s="33">
        <f t="shared" si="7"/>
        <v>-334439.60000000003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-95.74</v>
      </c>
      <c r="J31" s="17">
        <v>0</v>
      </c>
      <c r="K31" s="17">
        <v>0</v>
      </c>
      <c r="L31" s="33">
        <f t="shared" si="7"/>
        <v>-95.74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-11889.07</v>
      </c>
      <c r="J32" s="17">
        <v>0</v>
      </c>
      <c r="K32" s="17">
        <v>0</v>
      </c>
      <c r="L32" s="33">
        <f t="shared" si="7"/>
        <v>-11889.07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392596.26</v>
      </c>
      <c r="C48" s="41">
        <f aca="true" t="shared" si="12" ref="C48:K48">IF(C17+C27+C40+C49&lt;0,0,C17+C27+C49)</f>
        <v>319773.45</v>
      </c>
      <c r="D48" s="41">
        <f t="shared" si="12"/>
        <v>1068109.19</v>
      </c>
      <c r="E48" s="41">
        <f t="shared" si="12"/>
        <v>848410.85</v>
      </c>
      <c r="F48" s="41">
        <f t="shared" si="12"/>
        <v>930447.34</v>
      </c>
      <c r="G48" s="41">
        <f t="shared" si="12"/>
        <v>513393.68999999994</v>
      </c>
      <c r="H48" s="41">
        <f t="shared" si="12"/>
        <v>289247.91000000003</v>
      </c>
      <c r="I48" s="41">
        <f t="shared" si="12"/>
        <v>381904.39</v>
      </c>
      <c r="J48" s="41">
        <f t="shared" si="12"/>
        <v>443260.26</v>
      </c>
      <c r="K48" s="41">
        <f t="shared" si="12"/>
        <v>538089.9500000001</v>
      </c>
      <c r="L48" s="42">
        <f>SUM(B48:K48)</f>
        <v>5725233.289999999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392596.26</v>
      </c>
      <c r="C54" s="41">
        <f aca="true" t="shared" si="14" ref="C54:J54">SUM(C55:C66)</f>
        <v>319773.44999999995</v>
      </c>
      <c r="D54" s="41">
        <f t="shared" si="14"/>
        <v>1068109.2</v>
      </c>
      <c r="E54" s="41">
        <f t="shared" si="14"/>
        <v>848410.85</v>
      </c>
      <c r="F54" s="41">
        <f t="shared" si="14"/>
        <v>930447.35</v>
      </c>
      <c r="G54" s="41">
        <f t="shared" si="14"/>
        <v>513393.69</v>
      </c>
      <c r="H54" s="41">
        <f t="shared" si="14"/>
        <v>289247.91</v>
      </c>
      <c r="I54" s="41">
        <f>SUM(I55:I69)</f>
        <v>381904.39</v>
      </c>
      <c r="J54" s="41">
        <f t="shared" si="14"/>
        <v>443260.26</v>
      </c>
      <c r="K54" s="41">
        <f>SUM(K55:K68)</f>
        <v>538089.95</v>
      </c>
      <c r="L54" s="46">
        <f>SUM(B54:K54)</f>
        <v>5725233.31</v>
      </c>
      <c r="M54" s="40"/>
    </row>
    <row r="55" spans="1:13" ht="18.75" customHeight="1">
      <c r="A55" s="47" t="s">
        <v>51</v>
      </c>
      <c r="B55" s="48">
        <v>392596.26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392596.26</v>
      </c>
      <c r="M55" s="40"/>
    </row>
    <row r="56" spans="1:12" ht="18.75" customHeight="1">
      <c r="A56" s="47" t="s">
        <v>61</v>
      </c>
      <c r="B56" s="17">
        <v>0</v>
      </c>
      <c r="C56" s="48">
        <v>279418.04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279418.04</v>
      </c>
    </row>
    <row r="57" spans="1:12" ht="18.75" customHeight="1">
      <c r="A57" s="47" t="s">
        <v>62</v>
      </c>
      <c r="B57" s="17">
        <v>0</v>
      </c>
      <c r="C57" s="48">
        <v>40355.41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40355.41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1068109.2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1068109.2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848410.85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848410.85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930447.35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930447.35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513393.69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513393.69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289247.91</v>
      </c>
      <c r="I62" s="17">
        <v>0</v>
      </c>
      <c r="J62" s="17">
        <v>0</v>
      </c>
      <c r="K62" s="17">
        <v>0</v>
      </c>
      <c r="L62" s="46">
        <f t="shared" si="15"/>
        <v>289247.91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443260.26</v>
      </c>
      <c r="K64" s="17">
        <v>0</v>
      </c>
      <c r="L64" s="46">
        <f t="shared" si="15"/>
        <v>443260.26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299769.91</v>
      </c>
      <c r="L65" s="46">
        <f t="shared" si="15"/>
        <v>299769.91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238320.04</v>
      </c>
      <c r="L66" s="46">
        <f t="shared" si="15"/>
        <v>238320.04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381904.39</v>
      </c>
      <c r="J69" s="53">
        <v>0</v>
      </c>
      <c r="K69" s="53">
        <v>0</v>
      </c>
      <c r="L69" s="51">
        <f>SUM(B69:K69)</f>
        <v>381904.39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2021-07-07T17:07:12Z</dcterms:modified>
  <cp:category/>
  <cp:version/>
  <cp:contentType/>
  <cp:contentStatus/>
</cp:coreProperties>
</file>