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<sst xmlns="http://schemas.openxmlformats.org/spreadsheetml/2006/main" count="79" uniqueCount="76">
  <si>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</si>
  <si>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</si>
  <si>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</si>
  <si>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</si>
  <si>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</si>
  <si>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</si>
  <si>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</si>
  <si>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</si>
  <si>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</si>
  <si>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</si>
  <si>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</si>
  <si>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</si>
  <si>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</si>
  <si>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</si>
  <si>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</si>
  <si>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</si>
  <si>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</si>
  <si>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</si>
  <si>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</si>
  <si>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</si>
  <si>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</si>
  <si>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</si>
  <si>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</si>
  <si>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</si>
  <si>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</si>
  <si>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</si>
  <si>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</si>
  <si>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</si>
  <si>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</si>
  <si>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</si>
  <si>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</si>
  <si>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</si>
  <si>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</si>
  <si>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</si>
  <si>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</si>
  <si>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</si>
  <si>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</si>
  <si>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</si>
  <si>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</si>
  <si>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</si>
  <si>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</si>
  <si>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</si>
  <si>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</si>
  <si>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</si>
  <si>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</si>
  <si>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</si>
  <si>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</si>
  <si>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</si>
  <si>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</si>
  <si>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</si>
  <si>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</si>
  <si>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</si>
  <si>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</si>
  <si>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</si>
  <si>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</si>
  <si>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</si>
  <si>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</si>
  <si>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</si>
  <si>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</si>
  <si>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</si>
  <si>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</si>
  <si>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</si>
  <si>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</si>
  <si>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</si>
  <si>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</si>
  <si>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</si>
  <si>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</si>
  <si>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</si>
  <si>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</si>
  <si>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</si>
  <si>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</si>
  <si>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</si>
  <si>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</si>
  <si>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31/01/21 - VENCIMENTO 05/02/21</t>
  </si>
  <si>
    <t>5.3. Revisão de Remuneração pelo Transporte Coletivo (1)</t>
  </si>
  <si>
    <t>Nota: (1) Revisão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</si>
</sst>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103788</v>
      </c>
      <c r="C7" s="9">
        <f t="shared" si="0"/>
        <v>69192</v>
      </c>
      <c r="D7" s="9">
        <f t="shared" si="0"/>
        <v>80297</v>
      </c>
      <c r="E7" s="9">
        <f t="shared" si="0"/>
        <v>15331</v>
      </c>
      <c r="F7" s="9">
        <f t="shared" si="0"/>
        <v>56553</v>
      </c>
      <c r="G7" s="9">
        <f t="shared" si="0"/>
        <v>78960</v>
      </c>
      <c r="H7" s="9">
        <f t="shared" si="0"/>
        <v>9856</v>
      </c>
      <c r="I7" s="9">
        <f t="shared" si="0"/>
        <v>62389</v>
      </c>
      <c r="J7" s="9">
        <f t="shared" si="0"/>
        <v>69178</v>
      </c>
      <c r="K7" s="9">
        <f t="shared" si="0"/>
        <v>95835</v>
      </c>
      <c r="L7" s="9">
        <f t="shared" si="0"/>
        <v>72226</v>
      </c>
      <c r="M7" s="9">
        <f t="shared" si="0"/>
        <v>28542</v>
      </c>
      <c r="N7" s="9">
        <f t="shared" si="0"/>
        <v>15270</v>
      </c>
      <c r="O7" s="9">
        <f t="shared" si="0"/>
        <v>757417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6708</v>
      </c>
      <c r="C8" s="11">
        <f t="shared" si="1"/>
        <v>5289</v>
      </c>
      <c r="D8" s="11">
        <f t="shared" si="1"/>
        <v>5043</v>
      </c>
      <c r="E8" s="11">
        <f t="shared" si="1"/>
        <v>667</v>
      </c>
      <c r="F8" s="11">
        <f t="shared" si="1"/>
        <v>3385</v>
      </c>
      <c r="G8" s="11">
        <f t="shared" si="1"/>
        <v>4580</v>
      </c>
      <c r="H8" s="11">
        <f t="shared" si="1"/>
        <v>764</v>
      </c>
      <c r="I8" s="11">
        <f t="shared" si="1"/>
        <v>5195</v>
      </c>
      <c r="J8" s="11">
        <f t="shared" si="1"/>
        <v>4557</v>
      </c>
      <c r="K8" s="11">
        <f t="shared" si="1"/>
        <v>5242</v>
      </c>
      <c r="L8" s="11">
        <f t="shared" si="1"/>
        <v>3694</v>
      </c>
      <c r="M8" s="11">
        <f t="shared" si="1"/>
        <v>1440</v>
      </c>
      <c r="N8" s="11">
        <f t="shared" si="1"/>
        <v>995</v>
      </c>
      <c r="O8" s="11">
        <f t="shared" si="1"/>
        <v>47559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6708</v>
      </c>
      <c r="C9" s="11">
        <v>5289</v>
      </c>
      <c r="D9" s="11">
        <v>5043</v>
      </c>
      <c r="E9" s="11">
        <v>667</v>
      </c>
      <c r="F9" s="11">
        <v>3385</v>
      </c>
      <c r="G9" s="11">
        <v>4580</v>
      </c>
      <c r="H9" s="11">
        <v>763</v>
      </c>
      <c r="I9" s="11">
        <v>5193</v>
      </c>
      <c r="J9" s="11">
        <v>4557</v>
      </c>
      <c r="K9" s="11">
        <v>5237</v>
      </c>
      <c r="L9" s="11">
        <v>3694</v>
      </c>
      <c r="M9" s="11">
        <v>1440</v>
      </c>
      <c r="N9" s="11">
        <v>995</v>
      </c>
      <c r="O9" s="11">
        <f>SUM(B9:N9)</f>
        <v>47551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5</v>
      </c>
      <c r="L10" s="13">
        <v>0</v>
      </c>
      <c r="M10" s="13">
        <v>0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97080</v>
      </c>
      <c r="C11" s="13">
        <v>63903</v>
      </c>
      <c r="D11" s="13">
        <v>75254</v>
      </c>
      <c r="E11" s="13">
        <v>14664</v>
      </c>
      <c r="F11" s="13">
        <v>53168</v>
      </c>
      <c r="G11" s="13">
        <v>74380</v>
      </c>
      <c r="H11" s="13">
        <v>9092</v>
      </c>
      <c r="I11" s="13">
        <v>57194</v>
      </c>
      <c r="J11" s="13">
        <v>64621</v>
      </c>
      <c r="K11" s="13">
        <v>90593</v>
      </c>
      <c r="L11" s="13">
        <v>68532</v>
      </c>
      <c r="M11" s="13">
        <v>27102</v>
      </c>
      <c r="N11" s="13">
        <v>14275</v>
      </c>
      <c r="O11" s="11">
        <f>SUM(B11:N11)</f>
        <v>709858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1.272256819420779</v>
      </c>
      <c r="C15" s="19">
        <v>1.329314201073248</v>
      </c>
      <c r="D15" s="19">
        <v>1.263260777268046</v>
      </c>
      <c r="E15" s="19">
        <v>0.975902653354471</v>
      </c>
      <c r="F15" s="19">
        <v>1.613897137409374</v>
      </c>
      <c r="G15" s="19">
        <v>1.623527039171746</v>
      </c>
      <c r="H15" s="19">
        <v>1.526521490278109</v>
      </c>
      <c r="I15" s="19">
        <v>1.295962366387237</v>
      </c>
      <c r="J15" s="19">
        <v>1.327012275242047</v>
      </c>
      <c r="K15" s="19">
        <v>1.270819482818465</v>
      </c>
      <c r="L15" s="19">
        <v>1.369538974612266</v>
      </c>
      <c r="M15" s="19">
        <v>1.356234945947561</v>
      </c>
      <c r="N15" s="19">
        <v>1.329136913433283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361109.73999999993</v>
      </c>
      <c r="C17" s="24">
        <f aca="true" t="shared" si="2" ref="C17:N17">C18+C19+C20+C21+C22+C23+C24+C25</f>
        <v>243682.96</v>
      </c>
      <c r="D17" s="24">
        <f t="shared" si="2"/>
        <v>235421.5</v>
      </c>
      <c r="E17" s="24">
        <f t="shared" si="2"/>
        <v>60894.16</v>
      </c>
      <c r="F17" s="24">
        <f t="shared" si="2"/>
        <v>229765.05</v>
      </c>
      <c r="G17" s="24">
        <f t="shared" si="2"/>
        <v>282684.35000000003</v>
      </c>
      <c r="H17" s="24">
        <f t="shared" si="2"/>
        <v>41493.24</v>
      </c>
      <c r="I17" s="24">
        <f t="shared" si="2"/>
        <v>226367.21999999997</v>
      </c>
      <c r="J17" s="24">
        <f t="shared" si="2"/>
        <v>235175.22</v>
      </c>
      <c r="K17" s="24">
        <f t="shared" si="2"/>
        <v>313202.83</v>
      </c>
      <c r="L17" s="24">
        <f t="shared" si="2"/>
        <v>293473.64999999997</v>
      </c>
      <c r="M17" s="24">
        <f t="shared" si="2"/>
        <v>142152.21000000002</v>
      </c>
      <c r="N17" s="24">
        <f t="shared" si="2"/>
        <v>62962.81999999999</v>
      </c>
      <c r="O17" s="24">
        <f>O18+O19+O20+O21+O22+O23+O24+O25</f>
        <v>2728384.95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228873.3</v>
      </c>
      <c r="C18" s="30">
        <f t="shared" si="3"/>
        <v>157584.78</v>
      </c>
      <c r="D18" s="30">
        <f t="shared" si="3"/>
        <v>160345.08</v>
      </c>
      <c r="E18" s="30">
        <f t="shared" si="3"/>
        <v>52372.23</v>
      </c>
      <c r="F18" s="30">
        <f t="shared" si="3"/>
        <v>130846.68</v>
      </c>
      <c r="G18" s="30">
        <f t="shared" si="3"/>
        <v>150181.92</v>
      </c>
      <c r="H18" s="30">
        <f t="shared" si="3"/>
        <v>25135.76</v>
      </c>
      <c r="I18" s="30">
        <f t="shared" si="3"/>
        <v>140961.71</v>
      </c>
      <c r="J18" s="30">
        <f t="shared" si="3"/>
        <v>157317.69</v>
      </c>
      <c r="K18" s="30">
        <f t="shared" si="3"/>
        <v>206150.67</v>
      </c>
      <c r="L18" s="30">
        <f t="shared" si="3"/>
        <v>176823.69</v>
      </c>
      <c r="M18" s="30">
        <f t="shared" si="3"/>
        <v>80722.48</v>
      </c>
      <c r="N18" s="30">
        <f t="shared" si="3"/>
        <v>39028.59</v>
      </c>
      <c r="O18" s="30">
        <f aca="true" t="shared" si="4" ref="O18:O25">SUM(B18:N18)</f>
        <v>1706344.5799999998</v>
      </c>
    </row>
    <row r="19" spans="1:23" ht="18.75" customHeight="1">
      <c r="A19" s="26" t="s">
        <v>35</v>
      </c>
      <c r="B19" s="30">
        <f>IF(B15&lt;&gt;0,ROUND((B15-1)*B18,2),0)</f>
        <v>62312.32</v>
      </c>
      <c r="C19" s="30">
        <f aca="true" t="shared" si="5" ref="C19:N19">IF(C15&lt;&gt;0,ROUND((C15-1)*C18,2),0)</f>
        <v>51894.91</v>
      </c>
      <c r="D19" s="30">
        <f t="shared" si="5"/>
        <v>42212.57</v>
      </c>
      <c r="E19" s="30">
        <f t="shared" si="5"/>
        <v>-1262.03</v>
      </c>
      <c r="F19" s="30">
        <f t="shared" si="5"/>
        <v>80326.4</v>
      </c>
      <c r="G19" s="30">
        <f t="shared" si="5"/>
        <v>93642.49</v>
      </c>
      <c r="H19" s="30">
        <f t="shared" si="5"/>
        <v>13234.52</v>
      </c>
      <c r="I19" s="30">
        <f t="shared" si="5"/>
        <v>41719.36</v>
      </c>
      <c r="J19" s="30">
        <f t="shared" si="5"/>
        <v>51444.82</v>
      </c>
      <c r="K19" s="30">
        <f t="shared" si="5"/>
        <v>55829.62</v>
      </c>
      <c r="L19" s="30">
        <f t="shared" si="5"/>
        <v>65343.25</v>
      </c>
      <c r="M19" s="30">
        <f t="shared" si="5"/>
        <v>28756.17</v>
      </c>
      <c r="N19" s="30">
        <f t="shared" si="5"/>
        <v>12845.75</v>
      </c>
      <c r="O19" s="30">
        <f t="shared" si="4"/>
        <v>598300.15</v>
      </c>
      <c r="W19" s="62"/>
    </row>
    <row r="20" spans="1:15" ht="18.75" customHeight="1">
      <c r="A20" s="26" t="s">
        <v>36</v>
      </c>
      <c r="B20" s="30">
        <v>18118.26</v>
      </c>
      <c r="C20" s="30">
        <v>12878.02</v>
      </c>
      <c r="D20" s="30">
        <v>9440.4</v>
      </c>
      <c r="E20" s="30">
        <v>3305.67</v>
      </c>
      <c r="F20" s="30">
        <v>8332.6</v>
      </c>
      <c r="G20" s="30">
        <v>13438.96</v>
      </c>
      <c r="H20" s="30">
        <v>1653.97</v>
      </c>
      <c r="I20" s="30">
        <v>8938.4</v>
      </c>
      <c r="J20" s="30">
        <v>11786.34</v>
      </c>
      <c r="K20" s="30">
        <v>16241.29</v>
      </c>
      <c r="L20" s="30">
        <v>16397.43</v>
      </c>
      <c r="M20" s="30">
        <v>7568.32</v>
      </c>
      <c r="N20" s="30">
        <v>2766.45</v>
      </c>
      <c r="O20" s="30">
        <f t="shared" si="4"/>
        <v>130866.10999999997</v>
      </c>
    </row>
    <row r="21" spans="1:15" ht="18.75" customHeight="1">
      <c r="A21" s="26" t="s">
        <v>37</v>
      </c>
      <c r="B21" s="30">
        <v>2682.66</v>
      </c>
      <c r="C21" s="30">
        <v>2682.66</v>
      </c>
      <c r="D21" s="30">
        <v>1341.33</v>
      </c>
      <c r="E21" s="30">
        <v>0</v>
      </c>
      <c r="F21" s="30">
        <v>1341.33</v>
      </c>
      <c r="G21" s="30">
        <v>1341.33</v>
      </c>
      <c r="H21" s="30">
        <v>1341.33</v>
      </c>
      <c r="I21" s="30">
        <v>1341.33</v>
      </c>
      <c r="J21" s="30">
        <v>1341.33</v>
      </c>
      <c r="K21" s="30">
        <v>1341.33</v>
      </c>
      <c r="L21" s="30">
        <v>1341.33</v>
      </c>
      <c r="M21" s="30">
        <v>1341.33</v>
      </c>
      <c r="N21" s="30">
        <v>1341.33</v>
      </c>
      <c r="O21" s="30">
        <f t="shared" si="4"/>
        <v>18778.620000000003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-1132.8</v>
      </c>
      <c r="E23" s="30">
        <v>-354.7</v>
      </c>
      <c r="F23" s="30">
        <v>-307.36</v>
      </c>
      <c r="G23" s="30">
        <v>0</v>
      </c>
      <c r="H23" s="30">
        <v>-1688.19</v>
      </c>
      <c r="I23" s="30">
        <v>-300.64</v>
      </c>
      <c r="J23" s="30">
        <v>-2438.08</v>
      </c>
      <c r="K23" s="30">
        <v>0</v>
      </c>
      <c r="L23" s="30">
        <v>0</v>
      </c>
      <c r="M23" s="30">
        <v>-134.9</v>
      </c>
      <c r="N23" s="30">
        <v>0</v>
      </c>
      <c r="O23" s="30">
        <f t="shared" si="4"/>
        <v>-6356.67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6832.99</v>
      </c>
      <c r="F25" s="30">
        <v>14360.11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294376.97000000003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-29515.2</v>
      </c>
      <c r="C27" s="30">
        <f>+C28+C30+C41+C42+C45-C46</f>
        <v>-23271.6</v>
      </c>
      <c r="D27" s="30">
        <f t="shared" si="6"/>
        <v>-23239.53</v>
      </c>
      <c r="E27" s="30">
        <f t="shared" si="6"/>
        <v>-2934.8</v>
      </c>
      <c r="F27" s="30">
        <f t="shared" si="6"/>
        <v>-14894</v>
      </c>
      <c r="G27" s="30">
        <f t="shared" si="6"/>
        <v>-20152</v>
      </c>
      <c r="H27" s="30">
        <f t="shared" si="6"/>
        <v>-3548.64</v>
      </c>
      <c r="I27" s="30">
        <f t="shared" si="6"/>
        <v>-22849.2</v>
      </c>
      <c r="J27" s="30">
        <f t="shared" si="6"/>
        <v>-20050.8</v>
      </c>
      <c r="K27" s="30">
        <f t="shared" si="6"/>
        <v>-23042.8</v>
      </c>
      <c r="L27" s="30">
        <f t="shared" si="6"/>
        <v>-16253.6</v>
      </c>
      <c r="M27" s="30">
        <f t="shared" si="6"/>
        <v>-6336</v>
      </c>
      <c r="N27" s="30">
        <f t="shared" si="6"/>
        <v>-4378</v>
      </c>
      <c r="O27" s="30">
        <f t="shared" si="6"/>
        <v>-210466.16999999998</v>
      </c>
    </row>
    <row r="28" spans="1:15" ht="18.75" customHeight="1">
      <c r="A28" s="26" t="s">
        <v>40</v>
      </c>
      <c r="B28" s="31">
        <f>+B29</f>
        <v>-29515.2</v>
      </c>
      <c r="C28" s="31">
        <f>+C29</f>
        <v>-23271.6</v>
      </c>
      <c r="D28" s="31">
        <f aca="true" t="shared" si="7" ref="D28:O28">+D29</f>
        <v>-22189.2</v>
      </c>
      <c r="E28" s="31">
        <f t="shared" si="7"/>
        <v>-2934.8</v>
      </c>
      <c r="F28" s="31">
        <f t="shared" si="7"/>
        <v>-14894</v>
      </c>
      <c r="G28" s="31">
        <f t="shared" si="7"/>
        <v>-20152</v>
      </c>
      <c r="H28" s="31">
        <f t="shared" si="7"/>
        <v>-3357.2</v>
      </c>
      <c r="I28" s="31">
        <f t="shared" si="7"/>
        <v>-22849.2</v>
      </c>
      <c r="J28" s="31">
        <f t="shared" si="7"/>
        <v>-20050.8</v>
      </c>
      <c r="K28" s="31">
        <f t="shared" si="7"/>
        <v>-23042.8</v>
      </c>
      <c r="L28" s="31">
        <f t="shared" si="7"/>
        <v>-16253.6</v>
      </c>
      <c r="M28" s="31">
        <f t="shared" si="7"/>
        <v>-6336</v>
      </c>
      <c r="N28" s="31">
        <f t="shared" si="7"/>
        <v>-4378</v>
      </c>
      <c r="O28" s="31">
        <f t="shared" si="7"/>
        <v>-209224.4</v>
      </c>
    </row>
    <row r="29" spans="1:26" ht="18.75" customHeight="1">
      <c r="A29" s="27" t="s">
        <v>41</v>
      </c>
      <c r="B29" s="16">
        <f>ROUND((-B9)*$G$3,2)</f>
        <v>-29515.2</v>
      </c>
      <c r="C29" s="16">
        <f aca="true" t="shared" si="8" ref="C29:N29">ROUND((-C9)*$G$3,2)</f>
        <v>-23271.6</v>
      </c>
      <c r="D29" s="16">
        <f t="shared" si="8"/>
        <v>-22189.2</v>
      </c>
      <c r="E29" s="16">
        <f t="shared" si="8"/>
        <v>-2934.8</v>
      </c>
      <c r="F29" s="16">
        <f t="shared" si="8"/>
        <v>-14894</v>
      </c>
      <c r="G29" s="16">
        <f t="shared" si="8"/>
        <v>-20152</v>
      </c>
      <c r="H29" s="16">
        <f t="shared" si="8"/>
        <v>-3357.2</v>
      </c>
      <c r="I29" s="16">
        <f t="shared" si="8"/>
        <v>-22849.2</v>
      </c>
      <c r="J29" s="16">
        <f t="shared" si="8"/>
        <v>-20050.8</v>
      </c>
      <c r="K29" s="16">
        <f t="shared" si="8"/>
        <v>-23042.8</v>
      </c>
      <c r="L29" s="16">
        <f t="shared" si="8"/>
        <v>-16253.6</v>
      </c>
      <c r="M29" s="16">
        <f t="shared" si="8"/>
        <v>-6336</v>
      </c>
      <c r="N29" s="16">
        <f t="shared" si="8"/>
        <v>-4378</v>
      </c>
      <c r="O29" s="32">
        <f aca="true" t="shared" si="9" ref="O29:O46">SUM(B29:N29)</f>
        <v>-209224.4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-1050.33</v>
      </c>
      <c r="E41" s="35"/>
      <c r="F41" s="35"/>
      <c r="G41" s="35"/>
      <c r="H41" s="35">
        <v>-191.44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-1241.77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331594.5399999999</v>
      </c>
      <c r="C44" s="36">
        <f t="shared" si="11"/>
        <v>220411.36</v>
      </c>
      <c r="D44" s="36">
        <f t="shared" si="11"/>
        <v>212181.97</v>
      </c>
      <c r="E44" s="36">
        <f t="shared" si="11"/>
        <v>57959.36</v>
      </c>
      <c r="F44" s="36">
        <f t="shared" si="11"/>
        <v>214871.05</v>
      </c>
      <c r="G44" s="36">
        <f t="shared" si="11"/>
        <v>262532.35000000003</v>
      </c>
      <c r="H44" s="36">
        <f t="shared" si="11"/>
        <v>37944.6</v>
      </c>
      <c r="I44" s="36">
        <f t="shared" si="11"/>
        <v>203518.01999999996</v>
      </c>
      <c r="J44" s="36">
        <f t="shared" si="11"/>
        <v>215124.42</v>
      </c>
      <c r="K44" s="36">
        <f t="shared" si="11"/>
        <v>290160.03</v>
      </c>
      <c r="L44" s="36">
        <f t="shared" si="11"/>
        <v>277220.05</v>
      </c>
      <c r="M44" s="36">
        <f t="shared" si="11"/>
        <v>135816.21000000002</v>
      </c>
      <c r="N44" s="36">
        <f t="shared" si="11"/>
        <v>58584.81999999999</v>
      </c>
      <c r="O44" s="36">
        <f>SUM(B44:N44)</f>
        <v>2517918.78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331594.53</v>
      </c>
      <c r="C50" s="51">
        <f t="shared" si="12"/>
        <v>220411.36000000002</v>
      </c>
      <c r="D50" s="51">
        <f t="shared" si="12"/>
        <v>212181.97</v>
      </c>
      <c r="E50" s="51">
        <f t="shared" si="12"/>
        <v>57959.36</v>
      </c>
      <c r="F50" s="51">
        <f t="shared" si="12"/>
        <v>214871.05</v>
      </c>
      <c r="G50" s="51">
        <f t="shared" si="12"/>
        <v>262532.35</v>
      </c>
      <c r="H50" s="51">
        <f t="shared" si="12"/>
        <v>37944.59</v>
      </c>
      <c r="I50" s="51">
        <f t="shared" si="12"/>
        <v>203518.02</v>
      </c>
      <c r="J50" s="51">
        <f t="shared" si="12"/>
        <v>215124.42</v>
      </c>
      <c r="K50" s="51">
        <f t="shared" si="12"/>
        <v>290160.03</v>
      </c>
      <c r="L50" s="51">
        <f t="shared" si="12"/>
        <v>277220.05</v>
      </c>
      <c r="M50" s="51">
        <f t="shared" si="12"/>
        <v>135816.21</v>
      </c>
      <c r="N50" s="51">
        <f t="shared" si="12"/>
        <v>58584.82</v>
      </c>
      <c r="O50" s="36">
        <f t="shared" si="12"/>
        <v>2517918.76</v>
      </c>
      <c r="Q50"/>
    </row>
    <row r="51" spans="1:18" ht="18.75" customHeight="1">
      <c r="A51" s="26" t="s">
        <v>57</v>
      </c>
      <c r="B51" s="51">
        <v>278060</v>
      </c>
      <c r="C51" s="51">
        <v>163916.1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441976.1</v>
      </c>
      <c r="P51"/>
      <c r="Q51"/>
      <c r="R51" s="43"/>
    </row>
    <row r="52" spans="1:16" ht="18.75" customHeight="1">
      <c r="A52" s="26" t="s">
        <v>58</v>
      </c>
      <c r="B52" s="51">
        <v>53534.53</v>
      </c>
      <c r="C52" s="51">
        <v>56495.26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110029.79000000001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212181.97</v>
      </c>
      <c r="E53" s="52">
        <v>0</v>
      </c>
      <c r="F53" s="52">
        <v>0</v>
      </c>
      <c r="G53" s="52">
        <v>0</v>
      </c>
      <c r="H53" s="51">
        <v>37944.59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250126.56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57959.36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57959.36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214871.05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214871.05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262532.35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262532.35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203518.02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203518.02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215124.42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215124.42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290160.03</v>
      </c>
      <c r="L59" s="31">
        <v>277220.05</v>
      </c>
      <c r="M59" s="52">
        <v>0</v>
      </c>
      <c r="N59" s="52">
        <v>0</v>
      </c>
      <c r="O59" s="36">
        <f t="shared" si="13"/>
        <v>567380.0800000001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135816.21</v>
      </c>
      <c r="N60" s="52">
        <v>0</v>
      </c>
      <c r="O60" s="36">
        <f t="shared" si="13"/>
        <v>135816.21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58584.82</v>
      </c>
      <c r="O61" s="55">
        <f t="shared" si="13"/>
        <v>58584.82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8"/>
      <c r="E66"/>
      <c r="F66"/>
      <c r="G66"/>
      <c r="H66" s="6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2021-02-04T17:05:31Z</dcterms:modified>
  <cp:category/>
  <cp:version/>
  <cp:contentType/>
  <cp:contentStatus/>
</cp:coreProperties>
</file>