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<sst xmlns="http://schemas.openxmlformats.org/spreadsheetml/2006/main" count="79" uniqueCount="76">
  <si>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</si>
  <si>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</si>
  <si>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</si>
  <si>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</si>
  <si>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</si>
  <si>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</si>
  <si>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</si>
  <si>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</si>
  <si>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</si>
  <si>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</si>
  <si>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</si>
  <si>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</si>
  <si>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</si>
  <si>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</si>
  <si>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</si>
  <si>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</si>
  <si>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</si>
  <si>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</si>
  <si>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</si>
  <si>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</si>
  <si>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</si>
  <si>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</si>
  <si>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</si>
  <si>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</si>
  <si>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</si>
  <si>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</si>
  <si>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</si>
  <si>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</si>
  <si>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</si>
  <si>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</si>
  <si>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</si>
  <si>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</si>
  <si>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</si>
  <si>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</si>
  <si>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</si>
  <si>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</si>
  <si>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</si>
  <si>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</si>
  <si>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</si>
  <si>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</si>
  <si>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</si>
  <si>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</si>
  <si>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</si>
  <si>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</si>
  <si>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</si>
  <si>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</si>
  <si>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</si>
  <si>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</si>
  <si>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</si>
  <si>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</si>
  <si>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</si>
  <si>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</si>
  <si>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</si>
  <si>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</si>
  <si>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</si>
  <si>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</si>
  <si>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</si>
  <si>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</si>
  <si>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</si>
  <si>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</si>
  <si>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</si>
  <si>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</si>
  <si>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</si>
  <si>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</si>
  <si>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</si>
  <si>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</si>
  <si>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</si>
  <si>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</si>
  <si>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</si>
  <si>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</si>
  <si>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</si>
  <si>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</si>
  <si>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</si>
  <si>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29/01/21 - VENCIMENTO 05/02/21</t>
  </si>
  <si>
    <t>5.3. Revisão de Remuneração pelo Transporte Coletivo (1)</t>
  </si>
  <si>
    <t>Nota:(1) Revisões período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</si>
</sst>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65</xdr:row>
      <xdr:rowOff>0</xdr:rowOff>
    </xdr:from>
    <xdr:to>
      <xdr:col>4</xdr:col>
      <xdr:colOff>866775</xdr:colOff>
      <xdr:row>66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56114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9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304711</v>
      </c>
      <c r="C7" s="9">
        <f t="shared" si="0"/>
        <v>214658</v>
      </c>
      <c r="D7" s="9">
        <f t="shared" si="0"/>
        <v>243859</v>
      </c>
      <c r="E7" s="9">
        <f t="shared" si="0"/>
        <v>51913</v>
      </c>
      <c r="F7" s="9">
        <f t="shared" si="0"/>
        <v>166953</v>
      </c>
      <c r="G7" s="9">
        <f t="shared" si="0"/>
        <v>276788</v>
      </c>
      <c r="H7" s="9">
        <f t="shared" si="0"/>
        <v>41680</v>
      </c>
      <c r="I7" s="9">
        <f t="shared" si="0"/>
        <v>216111</v>
      </c>
      <c r="J7" s="9">
        <f t="shared" si="0"/>
        <v>198609</v>
      </c>
      <c r="K7" s="9">
        <f t="shared" si="0"/>
        <v>271106</v>
      </c>
      <c r="L7" s="9">
        <f t="shared" si="0"/>
        <v>208084</v>
      </c>
      <c r="M7" s="9">
        <f t="shared" si="0"/>
        <v>95639</v>
      </c>
      <c r="N7" s="9">
        <f t="shared" si="0"/>
        <v>62023</v>
      </c>
      <c r="O7" s="9">
        <f t="shared" si="0"/>
        <v>2352134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13745</v>
      </c>
      <c r="C8" s="11">
        <f t="shared" si="1"/>
        <v>12661</v>
      </c>
      <c r="D8" s="11">
        <f t="shared" si="1"/>
        <v>10736</v>
      </c>
      <c r="E8" s="11">
        <f t="shared" si="1"/>
        <v>1945</v>
      </c>
      <c r="F8" s="11">
        <f t="shared" si="1"/>
        <v>6982</v>
      </c>
      <c r="G8" s="11">
        <f t="shared" si="1"/>
        <v>11969</v>
      </c>
      <c r="H8" s="11">
        <f t="shared" si="1"/>
        <v>2408</v>
      </c>
      <c r="I8" s="11">
        <f t="shared" si="1"/>
        <v>13415</v>
      </c>
      <c r="J8" s="11">
        <f t="shared" si="1"/>
        <v>10094</v>
      </c>
      <c r="K8" s="11">
        <f t="shared" si="1"/>
        <v>9064</v>
      </c>
      <c r="L8" s="11">
        <f t="shared" si="1"/>
        <v>7615</v>
      </c>
      <c r="M8" s="11">
        <f t="shared" si="1"/>
        <v>4425</v>
      </c>
      <c r="N8" s="11">
        <f t="shared" si="1"/>
        <v>3642</v>
      </c>
      <c r="O8" s="11">
        <f t="shared" si="1"/>
        <v>108701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13745</v>
      </c>
      <c r="C9" s="11">
        <v>12661</v>
      </c>
      <c r="D9" s="11">
        <v>10736</v>
      </c>
      <c r="E9" s="11">
        <v>1945</v>
      </c>
      <c r="F9" s="11">
        <v>6982</v>
      </c>
      <c r="G9" s="11">
        <v>11969</v>
      </c>
      <c r="H9" s="11">
        <v>2402</v>
      </c>
      <c r="I9" s="11">
        <v>13410</v>
      </c>
      <c r="J9" s="11">
        <v>10094</v>
      </c>
      <c r="K9" s="11">
        <v>9056</v>
      </c>
      <c r="L9" s="11">
        <v>7615</v>
      </c>
      <c r="M9" s="11">
        <v>4420</v>
      </c>
      <c r="N9" s="11">
        <v>3642</v>
      </c>
      <c r="O9" s="11">
        <f>SUM(B9:N9)</f>
        <v>108677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5</v>
      </c>
      <c r="J10" s="13">
        <v>0</v>
      </c>
      <c r="K10" s="13">
        <v>8</v>
      </c>
      <c r="L10" s="13">
        <v>0</v>
      </c>
      <c r="M10" s="13">
        <v>5</v>
      </c>
      <c r="N10" s="13">
        <v>0</v>
      </c>
      <c r="O10" s="11">
        <f>SUM(B10:N10)</f>
        <v>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290966</v>
      </c>
      <c r="C11" s="13">
        <v>201997</v>
      </c>
      <c r="D11" s="13">
        <v>233123</v>
      </c>
      <c r="E11" s="13">
        <v>49968</v>
      </c>
      <c r="F11" s="13">
        <v>159971</v>
      </c>
      <c r="G11" s="13">
        <v>264819</v>
      </c>
      <c r="H11" s="13">
        <v>39272</v>
      </c>
      <c r="I11" s="13">
        <v>202696</v>
      </c>
      <c r="J11" s="13">
        <v>188515</v>
      </c>
      <c r="K11" s="13">
        <v>262042</v>
      </c>
      <c r="L11" s="13">
        <v>200469</v>
      </c>
      <c r="M11" s="13">
        <v>91214</v>
      </c>
      <c r="N11" s="13">
        <v>58381</v>
      </c>
      <c r="O11" s="11">
        <f>SUM(B11:N11)</f>
        <v>2243433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1.272256819420779</v>
      </c>
      <c r="C15" s="19">
        <v>1.308214002187834</v>
      </c>
      <c r="D15" s="19">
        <v>1.251371257571336</v>
      </c>
      <c r="E15" s="19">
        <v>0.975902653354471</v>
      </c>
      <c r="F15" s="19">
        <v>1.59078647361625</v>
      </c>
      <c r="G15" s="19">
        <v>1.605686055515514</v>
      </c>
      <c r="H15" s="19">
        <v>1.77076489955669</v>
      </c>
      <c r="I15" s="19">
        <v>1.295962366387237</v>
      </c>
      <c r="J15" s="19">
        <v>1.298024146501964</v>
      </c>
      <c r="K15" s="19">
        <v>1.230286779089959</v>
      </c>
      <c r="L15" s="19">
        <v>1.327614292450466</v>
      </c>
      <c r="M15" s="19">
        <v>1.366789253748393</v>
      </c>
      <c r="N15" s="19">
        <v>1.329136913433283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941838.2999999998</v>
      </c>
      <c r="C17" s="24">
        <f aca="true" t="shared" si="2" ref="C17:N17">C18+C19+C20+C21+C22+C23+C24+C25</f>
        <v>683923.0599999999</v>
      </c>
      <c r="D17" s="24">
        <f t="shared" si="2"/>
        <v>650106.7999999999</v>
      </c>
      <c r="E17" s="24">
        <f t="shared" si="2"/>
        <v>186010.49</v>
      </c>
      <c r="F17" s="24">
        <f t="shared" si="2"/>
        <v>638850.11</v>
      </c>
      <c r="G17" s="24">
        <f t="shared" si="2"/>
        <v>895220.8800000001</v>
      </c>
      <c r="H17" s="24">
        <f t="shared" si="2"/>
        <v>195153.94</v>
      </c>
      <c r="I17" s="24">
        <f t="shared" si="2"/>
        <v>681157.76</v>
      </c>
      <c r="J17" s="24">
        <f t="shared" si="2"/>
        <v>622497.69</v>
      </c>
      <c r="K17" s="24">
        <f t="shared" si="2"/>
        <v>781636.99</v>
      </c>
      <c r="L17" s="24">
        <f t="shared" si="2"/>
        <v>738915.1799999998</v>
      </c>
      <c r="M17" s="24">
        <f t="shared" si="2"/>
        <v>407502.35</v>
      </c>
      <c r="N17" s="24">
        <f t="shared" si="2"/>
        <v>226246.32000000004</v>
      </c>
      <c r="O17" s="24">
        <f>O18+O19+O20+O21+O22+O23+O24+O25</f>
        <v>7649059.869999999</v>
      </c>
      <c r="Q17" s="25"/>
      <c r="R17" s="59"/>
      <c r="S17" s="59"/>
      <c r="T17" s="59"/>
      <c r="U17" s="59"/>
      <c r="V17" s="59"/>
      <c r="W17" s="59"/>
    </row>
    <row r="18" spans="1:15" ht="18.75" customHeight="1">
      <c r="A18" s="26" t="s">
        <v>34</v>
      </c>
      <c r="B18" s="30">
        <f aca="true" t="shared" si="3" ref="B18:N18">ROUND(B13*B7,2)</f>
        <v>671948.7</v>
      </c>
      <c r="C18" s="30">
        <f t="shared" si="3"/>
        <v>488883.6</v>
      </c>
      <c r="D18" s="30">
        <f t="shared" si="3"/>
        <v>486962.04</v>
      </c>
      <c r="E18" s="30">
        <f t="shared" si="3"/>
        <v>177340</v>
      </c>
      <c r="F18" s="30">
        <f t="shared" si="3"/>
        <v>386279.16</v>
      </c>
      <c r="G18" s="30">
        <f t="shared" si="3"/>
        <v>526450.78</v>
      </c>
      <c r="H18" s="30">
        <f t="shared" si="3"/>
        <v>106296.5</v>
      </c>
      <c r="I18" s="30">
        <f t="shared" si="3"/>
        <v>488281.19</v>
      </c>
      <c r="J18" s="30">
        <f t="shared" si="3"/>
        <v>451656.73</v>
      </c>
      <c r="K18" s="30">
        <f t="shared" si="3"/>
        <v>583176.12</v>
      </c>
      <c r="L18" s="30">
        <f t="shared" si="3"/>
        <v>509431.25</v>
      </c>
      <c r="M18" s="30">
        <f t="shared" si="3"/>
        <v>270486.22</v>
      </c>
      <c r="N18" s="30">
        <f t="shared" si="3"/>
        <v>158524.59</v>
      </c>
      <c r="O18" s="30">
        <f aca="true" t="shared" si="4" ref="O18:O25">SUM(B18:N18)</f>
        <v>5305716.88</v>
      </c>
    </row>
    <row r="19" spans="1:23" ht="18.75" customHeight="1">
      <c r="A19" s="26" t="s">
        <v>35</v>
      </c>
      <c r="B19" s="30">
        <f>IF(B15&lt;&gt;0,ROUND((B15-1)*B18,2),0)</f>
        <v>182942.62</v>
      </c>
      <c r="C19" s="30">
        <f aca="true" t="shared" si="5" ref="C19:N19">IF(C15&lt;&gt;0,ROUND((C15-1)*C18,2),0)</f>
        <v>150680.77</v>
      </c>
      <c r="D19" s="30">
        <f t="shared" si="5"/>
        <v>122408.26</v>
      </c>
      <c r="E19" s="30">
        <f t="shared" si="5"/>
        <v>-4273.42</v>
      </c>
      <c r="F19" s="30">
        <f t="shared" si="5"/>
        <v>228208.5</v>
      </c>
      <c r="G19" s="30">
        <f t="shared" si="5"/>
        <v>318863.9</v>
      </c>
      <c r="H19" s="30">
        <f t="shared" si="5"/>
        <v>81929.61</v>
      </c>
      <c r="I19" s="30">
        <f t="shared" si="5"/>
        <v>144512.86</v>
      </c>
      <c r="J19" s="30">
        <f t="shared" si="5"/>
        <v>134604.61</v>
      </c>
      <c r="K19" s="30">
        <f t="shared" si="5"/>
        <v>134297.75</v>
      </c>
      <c r="L19" s="30">
        <f t="shared" si="5"/>
        <v>166896.96</v>
      </c>
      <c r="M19" s="30">
        <f t="shared" si="5"/>
        <v>99211.44</v>
      </c>
      <c r="N19" s="30">
        <f t="shared" si="5"/>
        <v>52176.29</v>
      </c>
      <c r="O19" s="30">
        <f t="shared" si="4"/>
        <v>1812460.15</v>
      </c>
      <c r="W19" s="60"/>
    </row>
    <row r="20" spans="1:15" ht="18.75" customHeight="1">
      <c r="A20" s="26" t="s">
        <v>36</v>
      </c>
      <c r="B20" s="30">
        <v>35141.32</v>
      </c>
      <c r="C20" s="30">
        <v>23701.08</v>
      </c>
      <c r="D20" s="30">
        <v>17539.71</v>
      </c>
      <c r="E20" s="30">
        <v>6819.98</v>
      </c>
      <c r="F20" s="30">
        <v>14717.9</v>
      </c>
      <c r="G20" s="30">
        <v>25065.9</v>
      </c>
      <c r="H20" s="30">
        <v>4172.7</v>
      </c>
      <c r="I20" s="30">
        <v>13616.06</v>
      </c>
      <c r="J20" s="30">
        <v>22219.6</v>
      </c>
      <c r="K20" s="30">
        <v>30257.01</v>
      </c>
      <c r="L20" s="30">
        <v>28876.83</v>
      </c>
      <c r="M20" s="30">
        <v>12767</v>
      </c>
      <c r="N20" s="30">
        <v>7223.51</v>
      </c>
      <c r="O20" s="30">
        <f t="shared" si="4"/>
        <v>242118.60000000003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18777.219999999998</v>
      </c>
    </row>
    <row r="22" spans="1:15" ht="18.75" customHeight="1">
      <c r="A22" s="26" t="s">
        <v>38</v>
      </c>
      <c r="B22" s="30">
        <v>-710.65</v>
      </c>
      <c r="C22" s="30">
        <v>0</v>
      </c>
      <c r="D22" s="30">
        <v>-2140.97</v>
      </c>
      <c r="E22" s="30">
        <v>0</v>
      </c>
      <c r="F22" s="30">
        <v>-5134.71</v>
      </c>
      <c r="G22" s="30">
        <v>0</v>
      </c>
      <c r="H22" s="30">
        <v>-1390.35</v>
      </c>
      <c r="I22" s="30">
        <v>0</v>
      </c>
      <c r="J22" s="30">
        <v>-4548.13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-13924.810000000001</v>
      </c>
    </row>
    <row r="23" spans="1:26" ht="18.75" customHeight="1">
      <c r="A23" s="26" t="s">
        <v>69</v>
      </c>
      <c r="B23" s="30">
        <v>0</v>
      </c>
      <c r="C23" s="30">
        <v>-667.44</v>
      </c>
      <c r="D23" s="30">
        <v>-1359.36</v>
      </c>
      <c r="E23" s="30">
        <v>-425.64</v>
      </c>
      <c r="F23" s="30">
        <v>-922.08</v>
      </c>
      <c r="G23" s="30">
        <v>-580.58</v>
      </c>
      <c r="H23" s="30">
        <v>-401.95</v>
      </c>
      <c r="I23" s="30">
        <v>-300.64</v>
      </c>
      <c r="J23" s="30">
        <v>-3047.6</v>
      </c>
      <c r="K23" s="30">
        <v>-1075.04</v>
      </c>
      <c r="L23" s="30">
        <v>-1199.04</v>
      </c>
      <c r="M23" s="30">
        <v>-202.35</v>
      </c>
      <c r="N23" s="30">
        <v>0</v>
      </c>
      <c r="O23" s="30">
        <f t="shared" si="4"/>
        <v>-10181.720000000003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49833.85</v>
      </c>
      <c r="C25" s="30">
        <v>18642.59</v>
      </c>
      <c r="D25" s="30">
        <v>25355.89</v>
      </c>
      <c r="E25" s="30">
        <v>6549.57</v>
      </c>
      <c r="F25" s="30">
        <v>14360.11</v>
      </c>
      <c r="G25" s="30">
        <v>24079.65</v>
      </c>
      <c r="H25" s="30">
        <v>3206.2</v>
      </c>
      <c r="I25" s="30">
        <v>33707.06</v>
      </c>
      <c r="J25" s="30">
        <v>20271.25</v>
      </c>
      <c r="K25" s="30">
        <v>33639.92</v>
      </c>
      <c r="L25" s="30">
        <v>33567.95</v>
      </c>
      <c r="M25" s="30">
        <v>23898.81</v>
      </c>
      <c r="N25" s="30">
        <v>6980.7</v>
      </c>
      <c r="O25" s="30">
        <f t="shared" si="4"/>
        <v>294093.55000000005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-60478</v>
      </c>
      <c r="C27" s="30">
        <f>+C28+C30+C41+C42+C45-C46</f>
        <v>-55708.4</v>
      </c>
      <c r="D27" s="30">
        <f t="shared" si="6"/>
        <v>-50362.15</v>
      </c>
      <c r="E27" s="30">
        <f t="shared" si="6"/>
        <v>-8558</v>
      </c>
      <c r="F27" s="30">
        <f t="shared" si="6"/>
        <v>-30720.8</v>
      </c>
      <c r="G27" s="30">
        <f t="shared" si="6"/>
        <v>-52663.6</v>
      </c>
      <c r="H27" s="30">
        <f t="shared" si="6"/>
        <v>-141528.53999999998</v>
      </c>
      <c r="I27" s="30">
        <f t="shared" si="6"/>
        <v>-59004</v>
      </c>
      <c r="J27" s="30">
        <f t="shared" si="6"/>
        <v>-44413.6</v>
      </c>
      <c r="K27" s="30">
        <f t="shared" si="6"/>
        <v>-39846.4</v>
      </c>
      <c r="L27" s="30">
        <f t="shared" si="6"/>
        <v>-33506</v>
      </c>
      <c r="M27" s="30">
        <f t="shared" si="6"/>
        <v>-19448</v>
      </c>
      <c r="N27" s="30">
        <f t="shared" si="6"/>
        <v>-16024.8</v>
      </c>
      <c r="O27" s="30">
        <f t="shared" si="6"/>
        <v>-612262.29</v>
      </c>
    </row>
    <row r="28" spans="1:15" ht="18.75" customHeight="1">
      <c r="A28" s="26" t="s">
        <v>40</v>
      </c>
      <c r="B28" s="31">
        <f>+B29</f>
        <v>-60478</v>
      </c>
      <c r="C28" s="31">
        <f>+C29</f>
        <v>-55708.4</v>
      </c>
      <c r="D28" s="31">
        <f aca="true" t="shared" si="7" ref="D28:O28">+D29</f>
        <v>-47238.4</v>
      </c>
      <c r="E28" s="31">
        <f t="shared" si="7"/>
        <v>-8558</v>
      </c>
      <c r="F28" s="31">
        <f t="shared" si="7"/>
        <v>-30720.8</v>
      </c>
      <c r="G28" s="31">
        <f t="shared" si="7"/>
        <v>-52663.6</v>
      </c>
      <c r="H28" s="31">
        <f t="shared" si="7"/>
        <v>-10568.8</v>
      </c>
      <c r="I28" s="31">
        <f t="shared" si="7"/>
        <v>-59004</v>
      </c>
      <c r="J28" s="31">
        <f t="shared" si="7"/>
        <v>-44413.6</v>
      </c>
      <c r="K28" s="31">
        <f t="shared" si="7"/>
        <v>-39846.4</v>
      </c>
      <c r="L28" s="31">
        <f t="shared" si="7"/>
        <v>-33506</v>
      </c>
      <c r="M28" s="31">
        <f t="shared" si="7"/>
        <v>-19448</v>
      </c>
      <c r="N28" s="31">
        <f t="shared" si="7"/>
        <v>-16024.8</v>
      </c>
      <c r="O28" s="31">
        <f t="shared" si="7"/>
        <v>-478178.8</v>
      </c>
    </row>
    <row r="29" spans="1:26" ht="18.75" customHeight="1">
      <c r="A29" s="27" t="s">
        <v>41</v>
      </c>
      <c r="B29" s="16">
        <f>ROUND((-B9)*$G$3,2)</f>
        <v>-60478</v>
      </c>
      <c r="C29" s="16">
        <f aca="true" t="shared" si="8" ref="C29:N29">ROUND((-C9)*$G$3,2)</f>
        <v>-55708.4</v>
      </c>
      <c r="D29" s="16">
        <f t="shared" si="8"/>
        <v>-47238.4</v>
      </c>
      <c r="E29" s="16">
        <f t="shared" si="8"/>
        <v>-8558</v>
      </c>
      <c r="F29" s="16">
        <f t="shared" si="8"/>
        <v>-30720.8</v>
      </c>
      <c r="G29" s="16">
        <f t="shared" si="8"/>
        <v>-52663.6</v>
      </c>
      <c r="H29" s="16">
        <f t="shared" si="8"/>
        <v>-10568.8</v>
      </c>
      <c r="I29" s="16">
        <f t="shared" si="8"/>
        <v>-59004</v>
      </c>
      <c r="J29" s="16">
        <f t="shared" si="8"/>
        <v>-44413.6</v>
      </c>
      <c r="K29" s="16">
        <f t="shared" si="8"/>
        <v>-39846.4</v>
      </c>
      <c r="L29" s="16">
        <f t="shared" si="8"/>
        <v>-33506</v>
      </c>
      <c r="M29" s="16">
        <f t="shared" si="8"/>
        <v>-19448</v>
      </c>
      <c r="N29" s="16">
        <f t="shared" si="8"/>
        <v>-16024.8</v>
      </c>
      <c r="O29" s="32">
        <f aca="true" t="shared" si="9" ref="O29:O46">SUM(B29:N29)</f>
        <v>-478178.8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-294000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-294000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-3123.75</v>
      </c>
      <c r="E41" s="35"/>
      <c r="F41" s="35"/>
      <c r="G41" s="35"/>
      <c r="H41" s="35">
        <v>-959.74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-4083.49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881360.2999999998</v>
      </c>
      <c r="C44" s="36">
        <f t="shared" si="11"/>
        <v>628214.6599999999</v>
      </c>
      <c r="D44" s="36">
        <f t="shared" si="11"/>
        <v>599744.6499999999</v>
      </c>
      <c r="E44" s="36">
        <f t="shared" si="11"/>
        <v>177452.49</v>
      </c>
      <c r="F44" s="36">
        <f t="shared" si="11"/>
        <v>608129.3099999999</v>
      </c>
      <c r="G44" s="36">
        <f t="shared" si="11"/>
        <v>842557.2800000001</v>
      </c>
      <c r="H44" s="36">
        <f t="shared" si="11"/>
        <v>53625.40000000002</v>
      </c>
      <c r="I44" s="36">
        <f t="shared" si="11"/>
        <v>622153.76</v>
      </c>
      <c r="J44" s="36">
        <f t="shared" si="11"/>
        <v>578084.09</v>
      </c>
      <c r="K44" s="36">
        <f t="shared" si="11"/>
        <v>741790.59</v>
      </c>
      <c r="L44" s="36">
        <f t="shared" si="11"/>
        <v>705409.1799999998</v>
      </c>
      <c r="M44" s="36">
        <f t="shared" si="11"/>
        <v>388054.35</v>
      </c>
      <c r="N44" s="36">
        <f t="shared" si="11"/>
        <v>210221.52000000005</v>
      </c>
      <c r="O44" s="36">
        <f>SUM(B44:N44)</f>
        <v>7036797.579999999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881360.29</v>
      </c>
      <c r="C50" s="51">
        <f t="shared" si="12"/>
        <v>628214.6599999999</v>
      </c>
      <c r="D50" s="51">
        <f t="shared" si="12"/>
        <v>599744.65</v>
      </c>
      <c r="E50" s="51">
        <f t="shared" si="12"/>
        <v>177452.49</v>
      </c>
      <c r="F50" s="51">
        <f t="shared" si="12"/>
        <v>608129.31</v>
      </c>
      <c r="G50" s="51">
        <f t="shared" si="12"/>
        <v>842557.27</v>
      </c>
      <c r="H50" s="51">
        <f t="shared" si="12"/>
        <v>53625.41</v>
      </c>
      <c r="I50" s="51">
        <f t="shared" si="12"/>
        <v>622153.76</v>
      </c>
      <c r="J50" s="51">
        <f t="shared" si="12"/>
        <v>578084.09</v>
      </c>
      <c r="K50" s="51">
        <f t="shared" si="12"/>
        <v>741790.58</v>
      </c>
      <c r="L50" s="51">
        <f t="shared" si="12"/>
        <v>705409.18</v>
      </c>
      <c r="M50" s="51">
        <f t="shared" si="12"/>
        <v>388054.35</v>
      </c>
      <c r="N50" s="51">
        <f t="shared" si="12"/>
        <v>210221.52</v>
      </c>
      <c r="O50" s="36">
        <f t="shared" si="12"/>
        <v>7036797.559999999</v>
      </c>
      <c r="Q50"/>
    </row>
    <row r="51" spans="1:18" ht="18.75" customHeight="1">
      <c r="A51" s="26" t="s">
        <v>57</v>
      </c>
      <c r="B51" s="51">
        <v>723370.27</v>
      </c>
      <c r="C51" s="51">
        <v>457534.48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1180904.75</v>
      </c>
      <c r="P51"/>
      <c r="Q51"/>
      <c r="R51" s="43"/>
    </row>
    <row r="52" spans="1:16" ht="18.75" customHeight="1">
      <c r="A52" s="26" t="s">
        <v>58</v>
      </c>
      <c r="B52" s="51">
        <v>157990.02</v>
      </c>
      <c r="C52" s="51">
        <v>170680.18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328670.19999999995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599744.65</v>
      </c>
      <c r="E53" s="52">
        <v>0</v>
      </c>
      <c r="F53" s="52">
        <v>0</v>
      </c>
      <c r="G53" s="52">
        <v>0</v>
      </c>
      <c r="H53" s="51">
        <v>53625.41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653370.06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177452.49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177452.49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608129.31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608129.31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842557.27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842557.27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622153.76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622153.76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578084.09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578084.09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741790.58</v>
      </c>
      <c r="L59" s="31">
        <v>705409.18</v>
      </c>
      <c r="M59" s="52">
        <v>0</v>
      </c>
      <c r="N59" s="52">
        <v>0</v>
      </c>
      <c r="O59" s="36">
        <f t="shared" si="13"/>
        <v>1447199.76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388054.35</v>
      </c>
      <c r="N60" s="52">
        <v>0</v>
      </c>
      <c r="O60" s="36">
        <f t="shared" si="13"/>
        <v>388054.35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210221.52</v>
      </c>
      <c r="O61" s="55">
        <f t="shared" si="13"/>
        <v>210221.52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ht="14.25"/>
    <row r="67" ht="14.25"/>
    <row r="91" spans="2:14" ht="13.5">
      <c r="B91"/>
      <c r="C91"/>
      <c r="D91"/>
      <c r="E91"/>
      <c r="F91"/>
      <c r="G91"/>
      <c r="H91"/>
      <c r="I91"/>
      <c r="J91"/>
      <c r="K91"/>
      <c r="L91"/>
      <c r="M91"/>
      <c r="N91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2021-02-04T16:55:47Z</dcterms:modified>
  <cp:category/>
  <cp:version/>
  <cp:contentType/>
  <cp:contentStatus/>
</cp:coreProperties>
</file>