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<sst xmlns="http://schemas.openxmlformats.org/spreadsheetml/2006/main" count="79" uniqueCount="76">
  <si>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</si>
  <si>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</si>
  <si>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</si>
  <si>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</si>
  <si>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</si>
  <si>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</si>
  <si>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</si>
  <si>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</si>
  <si>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</si>
  <si>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</si>
  <si>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</si>
  <si>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</si>
  <si>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</si>
  <si>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</si>
  <si>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</si>
  <si>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</si>
  <si>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</si>
  <si>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</si>
  <si>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</si>
  <si>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</si>
  <si>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</si>
  <si>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</si>
  <si>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</si>
  <si>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</si>
  <si>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</si>
  <si>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</si>
  <si>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</si>
  <si>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</si>
  <si>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</si>
  <si>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</si>
  <si>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</si>
  <si>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</si>
  <si>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</si>
  <si>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</si>
  <si>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</si>
  <si>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</si>
  <si>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</si>
  <si>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</si>
  <si>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</si>
  <si>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</si>
  <si>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</si>
  <si>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</si>
  <si>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</si>
  <si>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</si>
  <si>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</si>
  <si>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</si>
  <si>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</si>
  <si>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</si>
  <si>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</si>
  <si>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</si>
  <si>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</si>
  <si>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</si>
  <si>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</si>
  <si>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</si>
  <si>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</si>
  <si>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</si>
  <si>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</si>
  <si>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</si>
  <si>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</si>
  <si>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</si>
  <si>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</si>
  <si>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</si>
  <si>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</si>
  <si>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</si>
  <si>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</si>
  <si>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</si>
  <si>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</si>
  <si>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</si>
  <si>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</si>
  <si>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</si>
  <si>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</si>
  <si>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</si>
  <si>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</si>
  <si>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27/01/21 - VENCIMENTO 03/02/21</t>
  </si>
  <si>
    <t>5.3. Revisão de Remuneração pelo Transporte Coletivo (1)</t>
  </si>
  <si>
    <t>Nota: (1) Revisões período de 17/03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</si>
</sst>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297260</v>
      </c>
      <c r="C7" s="9">
        <f t="shared" si="0"/>
        <v>214048</v>
      </c>
      <c r="D7" s="9">
        <f t="shared" si="0"/>
        <v>240648</v>
      </c>
      <c r="E7" s="9">
        <f t="shared" si="0"/>
        <v>51243</v>
      </c>
      <c r="F7" s="9">
        <f t="shared" si="0"/>
        <v>168071</v>
      </c>
      <c r="G7" s="9">
        <f t="shared" si="0"/>
        <v>272677</v>
      </c>
      <c r="H7" s="9">
        <f t="shared" si="0"/>
        <v>41888</v>
      </c>
      <c r="I7" s="9">
        <f t="shared" si="0"/>
        <v>213190</v>
      </c>
      <c r="J7" s="9">
        <f t="shared" si="0"/>
        <v>195168</v>
      </c>
      <c r="K7" s="9">
        <f t="shared" si="0"/>
        <v>268327</v>
      </c>
      <c r="L7" s="9">
        <f t="shared" si="0"/>
        <v>206171</v>
      </c>
      <c r="M7" s="9">
        <f t="shared" si="0"/>
        <v>93995</v>
      </c>
      <c r="N7" s="9">
        <f t="shared" si="0"/>
        <v>62030</v>
      </c>
      <c r="O7" s="9">
        <f t="shared" si="0"/>
        <v>2324716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12615</v>
      </c>
      <c r="C8" s="11">
        <f t="shared" si="1"/>
        <v>12134</v>
      </c>
      <c r="D8" s="11">
        <f t="shared" si="1"/>
        <v>9932</v>
      </c>
      <c r="E8" s="11">
        <f t="shared" si="1"/>
        <v>1828</v>
      </c>
      <c r="F8" s="11">
        <f t="shared" si="1"/>
        <v>6846</v>
      </c>
      <c r="G8" s="11">
        <f t="shared" si="1"/>
        <v>10949</v>
      </c>
      <c r="H8" s="11">
        <f t="shared" si="1"/>
        <v>2391</v>
      </c>
      <c r="I8" s="11">
        <f t="shared" si="1"/>
        <v>12632</v>
      </c>
      <c r="J8" s="11">
        <f t="shared" si="1"/>
        <v>9686</v>
      </c>
      <c r="K8" s="11">
        <f t="shared" si="1"/>
        <v>8925</v>
      </c>
      <c r="L8" s="11">
        <f t="shared" si="1"/>
        <v>7027</v>
      </c>
      <c r="M8" s="11">
        <f t="shared" si="1"/>
        <v>4122</v>
      </c>
      <c r="N8" s="11">
        <f t="shared" si="1"/>
        <v>3522</v>
      </c>
      <c r="O8" s="11">
        <f t="shared" si="1"/>
        <v>102609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12615</v>
      </c>
      <c r="C9" s="11">
        <v>12134</v>
      </c>
      <c r="D9" s="11">
        <v>9932</v>
      </c>
      <c r="E9" s="11">
        <v>1828</v>
      </c>
      <c r="F9" s="11">
        <v>6846</v>
      </c>
      <c r="G9" s="11">
        <v>10949</v>
      </c>
      <c r="H9" s="11">
        <v>2391</v>
      </c>
      <c r="I9" s="11">
        <v>12630</v>
      </c>
      <c r="J9" s="11">
        <v>9686</v>
      </c>
      <c r="K9" s="11">
        <v>8923</v>
      </c>
      <c r="L9" s="11">
        <v>7027</v>
      </c>
      <c r="M9" s="11">
        <v>4119</v>
      </c>
      <c r="N9" s="11">
        <v>3522</v>
      </c>
      <c r="O9" s="11">
        <f>SUM(B9:N9)</f>
        <v>102602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2</v>
      </c>
      <c r="L10" s="13">
        <v>0</v>
      </c>
      <c r="M10" s="13">
        <v>3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284645</v>
      </c>
      <c r="C11" s="13">
        <v>201914</v>
      </c>
      <c r="D11" s="13">
        <v>230716</v>
      </c>
      <c r="E11" s="13">
        <v>49415</v>
      </c>
      <c r="F11" s="13">
        <v>161225</v>
      </c>
      <c r="G11" s="13">
        <v>261728</v>
      </c>
      <c r="H11" s="13">
        <v>39497</v>
      </c>
      <c r="I11" s="13">
        <v>200558</v>
      </c>
      <c r="J11" s="13">
        <v>185482</v>
      </c>
      <c r="K11" s="13">
        <v>259402</v>
      </c>
      <c r="L11" s="13">
        <v>199144</v>
      </c>
      <c r="M11" s="13">
        <v>89873</v>
      </c>
      <c r="N11" s="13">
        <v>58508</v>
      </c>
      <c r="O11" s="11">
        <f>SUM(B11:N11)</f>
        <v>2222107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1.278512380451953</v>
      </c>
      <c r="C15" s="19">
        <v>1.29369498646494</v>
      </c>
      <c r="D15" s="19">
        <v>1.215776243253209</v>
      </c>
      <c r="E15" s="19">
        <v>0.971882666673348</v>
      </c>
      <c r="F15" s="19">
        <v>1.56270888925495</v>
      </c>
      <c r="G15" s="19">
        <v>1.571024015593222</v>
      </c>
      <c r="H15" s="19">
        <v>1.722488595167763</v>
      </c>
      <c r="I15" s="19">
        <v>1.298782273242015</v>
      </c>
      <c r="J15" s="19">
        <v>1.286408818155739</v>
      </c>
      <c r="K15" s="19">
        <v>1.22430311191857</v>
      </c>
      <c r="L15" s="19">
        <v>1.32142972649595</v>
      </c>
      <c r="M15" s="19">
        <v>1.368227871502706</v>
      </c>
      <c r="N15" s="19">
        <v>1.301282776168071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924090.5</v>
      </c>
      <c r="C17" s="24">
        <f aca="true" t="shared" si="2" ref="C17:N17">C18+C19+C20+C21+C22+C23+C24+C25</f>
        <v>674653.9599999998</v>
      </c>
      <c r="D17" s="24">
        <f t="shared" si="2"/>
        <v>624177.6699999999</v>
      </c>
      <c r="E17" s="24">
        <f t="shared" si="2"/>
        <v>182813.72999999998</v>
      </c>
      <c r="F17" s="24">
        <f t="shared" si="2"/>
        <v>632140.1</v>
      </c>
      <c r="G17" s="24">
        <f t="shared" si="2"/>
        <v>863261.5900000001</v>
      </c>
      <c r="H17" s="24">
        <f t="shared" si="2"/>
        <v>190451.77</v>
      </c>
      <c r="I17" s="24">
        <f t="shared" si="2"/>
        <v>674332.2</v>
      </c>
      <c r="J17" s="24">
        <f t="shared" si="2"/>
        <v>606278.48</v>
      </c>
      <c r="K17" s="24">
        <f t="shared" si="2"/>
        <v>771002.5499999999</v>
      </c>
      <c r="L17" s="24">
        <f t="shared" si="2"/>
        <v>730272.3099999999</v>
      </c>
      <c r="M17" s="24">
        <f t="shared" si="2"/>
        <v>401601.86999999994</v>
      </c>
      <c r="N17" s="24">
        <f t="shared" si="2"/>
        <v>221886.57000000004</v>
      </c>
      <c r="O17" s="24">
        <f>O18+O19+O20+O21+O22+O23+O24+O25</f>
        <v>7496963.300000001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655517.75</v>
      </c>
      <c r="C18" s="30">
        <f t="shared" si="3"/>
        <v>487494.32</v>
      </c>
      <c r="D18" s="30">
        <f t="shared" si="3"/>
        <v>480549.99</v>
      </c>
      <c r="E18" s="30">
        <f t="shared" si="3"/>
        <v>175051.21</v>
      </c>
      <c r="F18" s="30">
        <f t="shared" si="3"/>
        <v>388865.87</v>
      </c>
      <c r="G18" s="30">
        <f t="shared" si="3"/>
        <v>518631.65</v>
      </c>
      <c r="H18" s="30">
        <f t="shared" si="3"/>
        <v>106826.97</v>
      </c>
      <c r="I18" s="30">
        <f t="shared" si="3"/>
        <v>481681.49</v>
      </c>
      <c r="J18" s="30">
        <f t="shared" si="3"/>
        <v>443831.55</v>
      </c>
      <c r="K18" s="30">
        <f t="shared" si="3"/>
        <v>577198.21</v>
      </c>
      <c r="L18" s="30">
        <f t="shared" si="3"/>
        <v>504747.84</v>
      </c>
      <c r="M18" s="30">
        <f t="shared" si="3"/>
        <v>265836.66</v>
      </c>
      <c r="N18" s="30">
        <f t="shared" si="3"/>
        <v>158542.48</v>
      </c>
      <c r="O18" s="30">
        <f aca="true" t="shared" si="4" ref="O18:O25">SUM(B18:N18)</f>
        <v>5244775.99</v>
      </c>
    </row>
    <row r="19" spans="1:23" ht="18.75" customHeight="1">
      <c r="A19" s="26" t="s">
        <v>35</v>
      </c>
      <c r="B19" s="30">
        <f>IF(B15&lt;&gt;0,ROUND((B15-1)*B18,2),0)</f>
        <v>182569.81</v>
      </c>
      <c r="C19" s="30">
        <f aca="true" t="shared" si="5" ref="C19:N19">IF(C15&lt;&gt;0,ROUND((C15-1)*C18,2),0)</f>
        <v>143174.64</v>
      </c>
      <c r="D19" s="30">
        <f t="shared" si="5"/>
        <v>103691.27</v>
      </c>
      <c r="E19" s="30">
        <f t="shared" si="5"/>
        <v>-4921.97</v>
      </c>
      <c r="F19" s="30">
        <f t="shared" si="5"/>
        <v>218818.28</v>
      </c>
      <c r="G19" s="30">
        <f t="shared" si="5"/>
        <v>296151.13</v>
      </c>
      <c r="H19" s="30">
        <f t="shared" si="5"/>
        <v>77181.27</v>
      </c>
      <c r="I19" s="30">
        <f t="shared" si="5"/>
        <v>143917.89</v>
      </c>
      <c r="J19" s="30">
        <f t="shared" si="5"/>
        <v>127117.27</v>
      </c>
      <c r="K19" s="30">
        <f t="shared" si="5"/>
        <v>129467.35</v>
      </c>
      <c r="L19" s="30">
        <f t="shared" si="5"/>
        <v>162240.96</v>
      </c>
      <c r="M19" s="30">
        <f t="shared" si="5"/>
        <v>97888.47</v>
      </c>
      <c r="N19" s="30">
        <f t="shared" si="5"/>
        <v>47766.12</v>
      </c>
      <c r="O19" s="30">
        <f t="shared" si="4"/>
        <v>1725062.4900000002</v>
      </c>
      <c r="W19" s="62"/>
    </row>
    <row r="20" spans="1:15" ht="18.75" customHeight="1">
      <c r="A20" s="26" t="s">
        <v>36</v>
      </c>
      <c r="B20" s="30">
        <v>34197.28</v>
      </c>
      <c r="C20" s="30">
        <v>23179.07</v>
      </c>
      <c r="D20" s="30">
        <v>17494.82</v>
      </c>
      <c r="E20" s="30">
        <v>6786.39</v>
      </c>
      <c r="F20" s="30">
        <v>14855.16</v>
      </c>
      <c r="G20" s="30">
        <v>24302.03</v>
      </c>
      <c r="H20" s="30">
        <v>3849.18</v>
      </c>
      <c r="I20" s="30">
        <v>13834.85</v>
      </c>
      <c r="J20" s="30">
        <v>21770.05</v>
      </c>
      <c r="K20" s="30">
        <v>30430.88</v>
      </c>
      <c r="L20" s="30">
        <v>29273.61</v>
      </c>
      <c r="M20" s="30">
        <v>12771.6</v>
      </c>
      <c r="N20" s="30">
        <v>7256.04</v>
      </c>
      <c r="O20" s="30">
        <f t="shared" si="4"/>
        <v>240000.96000000002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-519.12</v>
      </c>
      <c r="D23" s="30">
        <v>-2114.56</v>
      </c>
      <c r="E23" s="30">
        <v>-425.64</v>
      </c>
      <c r="F23" s="30">
        <v>-691.56</v>
      </c>
      <c r="G23" s="30">
        <v>-1244.1</v>
      </c>
      <c r="H23" s="30">
        <v>-562.73</v>
      </c>
      <c r="I23" s="30">
        <v>-150.32</v>
      </c>
      <c r="J23" s="30">
        <v>-3504.74</v>
      </c>
      <c r="K23" s="30">
        <v>-1075.04</v>
      </c>
      <c r="L23" s="30">
        <v>-899.28</v>
      </c>
      <c r="M23" s="30">
        <v>-134.9</v>
      </c>
      <c r="N23" s="30">
        <v>0</v>
      </c>
      <c r="O23" s="30">
        <f t="shared" si="4"/>
        <v>-11321.989999999998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6323.74</v>
      </c>
      <c r="F25" s="30">
        <v>14085.83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293593.44000000006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-55506</v>
      </c>
      <c r="C27" s="30">
        <f>+C28+C30+C41+C42+C45-C46</f>
        <v>-53389.6</v>
      </c>
      <c r="D27" s="30">
        <f t="shared" si="6"/>
        <v>-46694.91</v>
      </c>
      <c r="E27" s="30">
        <f t="shared" si="6"/>
        <v>-8043.2</v>
      </c>
      <c r="F27" s="30">
        <f t="shared" si="6"/>
        <v>-30122.4</v>
      </c>
      <c r="G27" s="30">
        <f t="shared" si="6"/>
        <v>-48175.6</v>
      </c>
      <c r="H27" s="30">
        <f t="shared" si="6"/>
        <v>-11456.63</v>
      </c>
      <c r="I27" s="30">
        <f t="shared" si="6"/>
        <v>-55572</v>
      </c>
      <c r="J27" s="30">
        <f t="shared" si="6"/>
        <v>-42618.4</v>
      </c>
      <c r="K27" s="30">
        <f t="shared" si="6"/>
        <v>-39261.2</v>
      </c>
      <c r="L27" s="30">
        <f t="shared" si="6"/>
        <v>-30918.8</v>
      </c>
      <c r="M27" s="30">
        <f t="shared" si="6"/>
        <v>-18123.6</v>
      </c>
      <c r="N27" s="30">
        <f t="shared" si="6"/>
        <v>-15496.8</v>
      </c>
      <c r="O27" s="30">
        <f t="shared" si="6"/>
        <v>-455379.14</v>
      </c>
    </row>
    <row r="28" spans="1:15" ht="18.75" customHeight="1">
      <c r="A28" s="26" t="s">
        <v>40</v>
      </c>
      <c r="B28" s="31">
        <f>+B29</f>
        <v>-55506</v>
      </c>
      <c r="C28" s="31">
        <f>+C29</f>
        <v>-53389.6</v>
      </c>
      <c r="D28" s="31">
        <f aca="true" t="shared" si="7" ref="D28:O28">+D29</f>
        <v>-43700.8</v>
      </c>
      <c r="E28" s="31">
        <f t="shared" si="7"/>
        <v>-8043.2</v>
      </c>
      <c r="F28" s="31">
        <f t="shared" si="7"/>
        <v>-30122.4</v>
      </c>
      <c r="G28" s="31">
        <f t="shared" si="7"/>
        <v>-48175.6</v>
      </c>
      <c r="H28" s="31">
        <f t="shared" si="7"/>
        <v>-10520.4</v>
      </c>
      <c r="I28" s="31">
        <f t="shared" si="7"/>
        <v>-55572</v>
      </c>
      <c r="J28" s="31">
        <f t="shared" si="7"/>
        <v>-42618.4</v>
      </c>
      <c r="K28" s="31">
        <f t="shared" si="7"/>
        <v>-39261.2</v>
      </c>
      <c r="L28" s="31">
        <f t="shared" si="7"/>
        <v>-30918.8</v>
      </c>
      <c r="M28" s="31">
        <f t="shared" si="7"/>
        <v>-18123.6</v>
      </c>
      <c r="N28" s="31">
        <f t="shared" si="7"/>
        <v>-15496.8</v>
      </c>
      <c r="O28" s="31">
        <f t="shared" si="7"/>
        <v>-451448.8</v>
      </c>
    </row>
    <row r="29" spans="1:26" ht="18.75" customHeight="1">
      <c r="A29" s="27" t="s">
        <v>41</v>
      </c>
      <c r="B29" s="16">
        <f>ROUND((-B9)*$G$3,2)</f>
        <v>-55506</v>
      </c>
      <c r="C29" s="16">
        <f aca="true" t="shared" si="8" ref="C29:N29">ROUND((-C9)*$G$3,2)</f>
        <v>-53389.6</v>
      </c>
      <c r="D29" s="16">
        <f t="shared" si="8"/>
        <v>-43700.8</v>
      </c>
      <c r="E29" s="16">
        <f t="shared" si="8"/>
        <v>-8043.2</v>
      </c>
      <c r="F29" s="16">
        <f t="shared" si="8"/>
        <v>-30122.4</v>
      </c>
      <c r="G29" s="16">
        <f t="shared" si="8"/>
        <v>-48175.6</v>
      </c>
      <c r="H29" s="16">
        <f t="shared" si="8"/>
        <v>-10520.4</v>
      </c>
      <c r="I29" s="16">
        <f t="shared" si="8"/>
        <v>-55572</v>
      </c>
      <c r="J29" s="16">
        <f t="shared" si="8"/>
        <v>-42618.4</v>
      </c>
      <c r="K29" s="16">
        <f t="shared" si="8"/>
        <v>-39261.2</v>
      </c>
      <c r="L29" s="16">
        <f t="shared" si="8"/>
        <v>-30918.8</v>
      </c>
      <c r="M29" s="16">
        <f t="shared" si="8"/>
        <v>-18123.6</v>
      </c>
      <c r="N29" s="16">
        <f t="shared" si="8"/>
        <v>-15496.8</v>
      </c>
      <c r="O29" s="32">
        <f aca="true" t="shared" si="9" ref="O29:O46">SUM(B29:N29)</f>
        <v>-451448.8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-2994.11</v>
      </c>
      <c r="E41" s="35"/>
      <c r="F41" s="35"/>
      <c r="G41" s="35"/>
      <c r="H41" s="35">
        <v>-936.23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-3930.34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868584.5</v>
      </c>
      <c r="C44" s="36">
        <f t="shared" si="11"/>
        <v>621264.3599999999</v>
      </c>
      <c r="D44" s="36">
        <f t="shared" si="11"/>
        <v>577482.7599999999</v>
      </c>
      <c r="E44" s="36">
        <f t="shared" si="11"/>
        <v>174770.52999999997</v>
      </c>
      <c r="F44" s="36">
        <f t="shared" si="11"/>
        <v>602017.7</v>
      </c>
      <c r="G44" s="36">
        <f t="shared" si="11"/>
        <v>815085.9900000001</v>
      </c>
      <c r="H44" s="36">
        <f t="shared" si="11"/>
        <v>178995.13999999998</v>
      </c>
      <c r="I44" s="36">
        <f t="shared" si="11"/>
        <v>618760.2</v>
      </c>
      <c r="J44" s="36">
        <f t="shared" si="11"/>
        <v>563660.08</v>
      </c>
      <c r="K44" s="36">
        <f t="shared" si="11"/>
        <v>731741.35</v>
      </c>
      <c r="L44" s="36">
        <f t="shared" si="11"/>
        <v>699353.5099999999</v>
      </c>
      <c r="M44" s="36">
        <f t="shared" si="11"/>
        <v>383478.26999999996</v>
      </c>
      <c r="N44" s="36">
        <f t="shared" si="11"/>
        <v>206389.77000000005</v>
      </c>
      <c r="O44" s="36">
        <f>SUM(B44:N44)</f>
        <v>7041584.159999999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 s="43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868584.5</v>
      </c>
      <c r="C50" s="51">
        <f t="shared" si="12"/>
        <v>621264.36</v>
      </c>
      <c r="D50" s="51">
        <f t="shared" si="12"/>
        <v>577482.76</v>
      </c>
      <c r="E50" s="51">
        <f t="shared" si="12"/>
        <v>174770.53</v>
      </c>
      <c r="F50" s="51">
        <f t="shared" si="12"/>
        <v>602017.71</v>
      </c>
      <c r="G50" s="51">
        <f t="shared" si="12"/>
        <v>815085.99</v>
      </c>
      <c r="H50" s="51">
        <f t="shared" si="12"/>
        <v>178995.13</v>
      </c>
      <c r="I50" s="51">
        <f t="shared" si="12"/>
        <v>618760.2</v>
      </c>
      <c r="J50" s="51">
        <f t="shared" si="12"/>
        <v>563660.08</v>
      </c>
      <c r="K50" s="51">
        <f t="shared" si="12"/>
        <v>731741.35</v>
      </c>
      <c r="L50" s="51">
        <f t="shared" si="12"/>
        <v>699353.51</v>
      </c>
      <c r="M50" s="51">
        <f t="shared" si="12"/>
        <v>383478.27</v>
      </c>
      <c r="N50" s="51">
        <f t="shared" si="12"/>
        <v>206389.76</v>
      </c>
      <c r="O50" s="36">
        <f t="shared" si="12"/>
        <v>7041584.1499999985</v>
      </c>
      <c r="Q50"/>
    </row>
    <row r="51" spans="1:18" ht="18.75" customHeight="1">
      <c r="A51" s="26" t="s">
        <v>57</v>
      </c>
      <c r="B51" s="51">
        <v>713021.88</v>
      </c>
      <c r="C51" s="51">
        <v>452530.26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1165552.1400000001</v>
      </c>
      <c r="P51"/>
      <c r="Q51"/>
      <c r="R51" s="43"/>
    </row>
    <row r="52" spans="1:16" ht="18.75" customHeight="1">
      <c r="A52" s="26" t="s">
        <v>58</v>
      </c>
      <c r="B52" s="51">
        <v>155562.62</v>
      </c>
      <c r="C52" s="51">
        <v>168734.1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324296.72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577482.76</v>
      </c>
      <c r="E53" s="52">
        <v>0</v>
      </c>
      <c r="F53" s="52">
        <v>0</v>
      </c>
      <c r="G53" s="52">
        <v>0</v>
      </c>
      <c r="H53" s="51">
        <v>178995.13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756477.89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174770.53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174770.53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602017.71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602017.71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815085.99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815085.99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618760.2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618760.2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563660.08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563660.08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731741.35</v>
      </c>
      <c r="L59" s="31">
        <v>699353.51</v>
      </c>
      <c r="M59" s="52">
        <v>0</v>
      </c>
      <c r="N59" s="52">
        <v>0</v>
      </c>
      <c r="O59" s="36">
        <f t="shared" si="13"/>
        <v>1431094.8599999999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383478.27</v>
      </c>
      <c r="N60" s="52">
        <v>0</v>
      </c>
      <c r="O60" s="36">
        <f t="shared" si="13"/>
        <v>383478.27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206389.76</v>
      </c>
      <c r="O61" s="55">
        <f t="shared" si="13"/>
        <v>206389.76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8"/>
      <c r="E65"/>
      <c r="F65"/>
      <c r="G65"/>
      <c r="H65" s="69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2021-02-02T17:41:18Z</dcterms:modified>
  <cp:category/>
  <cp:version/>
  <cp:contentType/>
  <cp:contentStatus/>
</cp:coreProperties>
</file>