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<sst xmlns="http://schemas.openxmlformats.org/spreadsheetml/2006/main" count="79" uniqueCount="76">
  <si>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</si>
  <si>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</si>
  <si>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</si>
  <si>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</si>
  <si>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</si>
  <si>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</si>
  <si>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</si>
  <si>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</si>
  <si>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</si>
  <si>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</si>
  <si>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</si>
  <si>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</si>
  <si>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</si>
  <si>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</si>
  <si>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</si>
  <si>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</si>
  <si>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</si>
  <si>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</si>
  <si>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</si>
  <si>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</si>
  <si>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</si>
  <si>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</si>
  <si>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</si>
  <si>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</si>
  <si>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</si>
  <si>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</si>
  <si>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</si>
  <si>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</si>
  <si>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</si>
  <si>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</si>
  <si>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</si>
  <si>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</si>
  <si>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</si>
  <si>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</si>
  <si>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</si>
  <si>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</si>
  <si>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</si>
  <si>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</si>
  <si>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</si>
  <si>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</si>
  <si>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</si>
  <si>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</si>
  <si>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</si>
  <si>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</si>
  <si>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</si>
  <si>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</si>
  <si>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</si>
  <si>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</si>
  <si>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</si>
  <si>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</si>
  <si>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</si>
  <si>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</si>
  <si>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</si>
  <si>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</si>
  <si>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</si>
  <si>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</si>
  <si>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</si>
  <si>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</si>
  <si>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</si>
  <si>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</si>
  <si>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</si>
  <si>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</si>
  <si>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</si>
  <si>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</si>
  <si>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</si>
  <si>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</si>
  <si>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</si>
  <si>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</si>
  <si>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</si>
  <si>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</si>
  <si>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</si>
  <si>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</si>
  <si>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</si>
  <si>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26/01/21 - VENCIMENTO 02/02/21</t>
  </si>
  <si>
    <t>5.3. Revisão de Remuneração pelo Transporte Coletivo (1)</t>
  </si>
  <si>
    <t>Nota:(1) Revisões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</si>
</sst>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b/>
      <sz val="8.25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b/>
      <sz val="8.25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294412</v>
      </c>
      <c r="C7" s="9">
        <f t="shared" si="0"/>
        <v>207281</v>
      </c>
      <c r="D7" s="9">
        <f t="shared" si="0"/>
        <v>235708</v>
      </c>
      <c r="E7" s="9">
        <f t="shared" si="0"/>
        <v>49893</v>
      </c>
      <c r="F7" s="9">
        <f t="shared" si="0"/>
        <v>163941</v>
      </c>
      <c r="G7" s="9">
        <f t="shared" si="0"/>
        <v>267234</v>
      </c>
      <c r="H7" s="9">
        <f t="shared" si="0"/>
        <v>39030</v>
      </c>
      <c r="I7" s="9">
        <f t="shared" si="0"/>
        <v>212078</v>
      </c>
      <c r="J7" s="9">
        <f t="shared" si="0"/>
        <v>191011</v>
      </c>
      <c r="K7" s="9">
        <f t="shared" si="0"/>
        <v>262024</v>
      </c>
      <c r="L7" s="9">
        <f t="shared" si="0"/>
        <v>203984</v>
      </c>
      <c r="M7" s="9">
        <f t="shared" si="0"/>
        <v>92924</v>
      </c>
      <c r="N7" s="9">
        <f t="shared" si="0"/>
        <v>60733</v>
      </c>
      <c r="O7" s="9">
        <f t="shared" si="0"/>
        <v>2280253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14000</v>
      </c>
      <c r="C8" s="11">
        <f t="shared" si="1"/>
        <v>12607</v>
      </c>
      <c r="D8" s="11">
        <f t="shared" si="1"/>
        <v>10511</v>
      </c>
      <c r="E8" s="11">
        <f t="shared" si="1"/>
        <v>1908</v>
      </c>
      <c r="F8" s="11">
        <f t="shared" si="1"/>
        <v>7140</v>
      </c>
      <c r="G8" s="11">
        <f t="shared" si="1"/>
        <v>11401</v>
      </c>
      <c r="H8" s="11">
        <f t="shared" si="1"/>
        <v>2490</v>
      </c>
      <c r="I8" s="11">
        <f t="shared" si="1"/>
        <v>13632</v>
      </c>
      <c r="J8" s="11">
        <f t="shared" si="1"/>
        <v>10299</v>
      </c>
      <c r="K8" s="11">
        <f t="shared" si="1"/>
        <v>9248</v>
      </c>
      <c r="L8" s="11">
        <f t="shared" si="1"/>
        <v>7853</v>
      </c>
      <c r="M8" s="11">
        <f t="shared" si="1"/>
        <v>4438</v>
      </c>
      <c r="N8" s="11">
        <f t="shared" si="1"/>
        <v>3675</v>
      </c>
      <c r="O8" s="11">
        <f t="shared" si="1"/>
        <v>109202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14000</v>
      </c>
      <c r="C9" s="11">
        <v>12607</v>
      </c>
      <c r="D9" s="11">
        <v>10511</v>
      </c>
      <c r="E9" s="11">
        <v>1908</v>
      </c>
      <c r="F9" s="11">
        <v>7140</v>
      </c>
      <c r="G9" s="11">
        <v>11401</v>
      </c>
      <c r="H9" s="11">
        <v>2486</v>
      </c>
      <c r="I9" s="11">
        <v>13630</v>
      </c>
      <c r="J9" s="11">
        <v>10299</v>
      </c>
      <c r="K9" s="11">
        <v>9242</v>
      </c>
      <c r="L9" s="11">
        <v>7853</v>
      </c>
      <c r="M9" s="11">
        <v>4434</v>
      </c>
      <c r="N9" s="11">
        <v>3675</v>
      </c>
      <c r="O9" s="11">
        <f>SUM(B9:N9)</f>
        <v>109186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2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280412</v>
      </c>
      <c r="C11" s="13">
        <v>194674</v>
      </c>
      <c r="D11" s="13">
        <v>225197</v>
      </c>
      <c r="E11" s="13">
        <v>47985</v>
      </c>
      <c r="F11" s="13">
        <v>156801</v>
      </c>
      <c r="G11" s="13">
        <v>255833</v>
      </c>
      <c r="H11" s="13">
        <v>36540</v>
      </c>
      <c r="I11" s="13">
        <v>198446</v>
      </c>
      <c r="J11" s="13">
        <v>180712</v>
      </c>
      <c r="K11" s="13">
        <v>252776</v>
      </c>
      <c r="L11" s="13">
        <v>196131</v>
      </c>
      <c r="M11" s="13">
        <v>88486</v>
      </c>
      <c r="N11" s="13">
        <v>57058</v>
      </c>
      <c r="O11" s="11">
        <f>SUM(B11:N11)</f>
        <v>2171051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1.288603525966479</v>
      </c>
      <c r="C15" s="19">
        <v>1.322730411866174</v>
      </c>
      <c r="D15" s="19">
        <v>1.236799496471593</v>
      </c>
      <c r="E15" s="19">
        <v>0.985480657253237</v>
      </c>
      <c r="F15" s="19">
        <v>1.579727706679966</v>
      </c>
      <c r="G15" s="19">
        <v>1.582806378723518</v>
      </c>
      <c r="H15" s="19">
        <v>1.798046380363289</v>
      </c>
      <c r="I15" s="19">
        <v>1.276968435498776</v>
      </c>
      <c r="J15" s="19">
        <v>1.306319354569801</v>
      </c>
      <c r="K15" s="19">
        <v>1.238790760523292</v>
      </c>
      <c r="L15" s="19">
        <v>1.311140120749519</v>
      </c>
      <c r="M15" s="19">
        <v>1.381320426111858</v>
      </c>
      <c r="N15" s="19">
        <v>1.32489439922683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922801.2799999999</v>
      </c>
      <c r="C17" s="24">
        <f aca="true" t="shared" si="2" ref="C17:N17">C18+C19+C20+C21+C22+C23+C24+C25</f>
        <v>667967.3999999999</v>
      </c>
      <c r="D17" s="24">
        <f t="shared" si="2"/>
        <v>622224.01</v>
      </c>
      <c r="E17" s="24">
        <f t="shared" si="2"/>
        <v>180518.54</v>
      </c>
      <c r="F17" s="24">
        <f t="shared" si="2"/>
        <v>623090.99</v>
      </c>
      <c r="G17" s="24">
        <f t="shared" si="2"/>
        <v>852005.38</v>
      </c>
      <c r="H17" s="24">
        <f t="shared" si="2"/>
        <v>185328.29</v>
      </c>
      <c r="I17" s="24">
        <f t="shared" si="2"/>
        <v>659721.31</v>
      </c>
      <c r="J17" s="24">
        <f t="shared" si="2"/>
        <v>602761.24</v>
      </c>
      <c r="K17" s="24">
        <f t="shared" si="2"/>
        <v>761851.58</v>
      </c>
      <c r="L17" s="24">
        <f t="shared" si="2"/>
        <v>716582.2</v>
      </c>
      <c r="M17" s="24">
        <f t="shared" si="2"/>
        <v>400728.61999999994</v>
      </c>
      <c r="N17" s="24">
        <f t="shared" si="2"/>
        <v>221172.90000000002</v>
      </c>
      <c r="O17" s="24">
        <f>O18+O19+O20+O21+O22+O23+O24+O25</f>
        <v>7416753.74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649237.34</v>
      </c>
      <c r="C18" s="30">
        <f t="shared" si="3"/>
        <v>472082.48</v>
      </c>
      <c r="D18" s="30">
        <f t="shared" si="3"/>
        <v>470685.31</v>
      </c>
      <c r="E18" s="30">
        <f t="shared" si="3"/>
        <v>170439.48</v>
      </c>
      <c r="F18" s="30">
        <f t="shared" si="3"/>
        <v>379310.29</v>
      </c>
      <c r="G18" s="30">
        <f t="shared" si="3"/>
        <v>508279.07</v>
      </c>
      <c r="H18" s="30">
        <f t="shared" si="3"/>
        <v>99538.21</v>
      </c>
      <c r="I18" s="30">
        <f t="shared" si="3"/>
        <v>479169.03</v>
      </c>
      <c r="J18" s="30">
        <f t="shared" si="3"/>
        <v>434378.12</v>
      </c>
      <c r="K18" s="30">
        <f t="shared" si="3"/>
        <v>563639.83</v>
      </c>
      <c r="L18" s="30">
        <f t="shared" si="3"/>
        <v>499393.63</v>
      </c>
      <c r="M18" s="30">
        <f t="shared" si="3"/>
        <v>262807.66</v>
      </c>
      <c r="N18" s="30">
        <f t="shared" si="3"/>
        <v>155227.47</v>
      </c>
      <c r="O18" s="30">
        <f aca="true" t="shared" si="4" ref="O18:O25">SUM(B18:N18)</f>
        <v>5144187.92</v>
      </c>
    </row>
    <row r="19" spans="1:23" ht="18.75" customHeight="1">
      <c r="A19" s="26" t="s">
        <v>35</v>
      </c>
      <c r="B19" s="30">
        <f>IF(B15&lt;&gt;0,ROUND((B15-1)*B18,2),0)</f>
        <v>187372.19</v>
      </c>
      <c r="C19" s="30">
        <f aca="true" t="shared" si="5" ref="C19:N19">IF(C15&lt;&gt;0,ROUND((C15-1)*C18,2),0)</f>
        <v>152355.37</v>
      </c>
      <c r="D19" s="30">
        <f t="shared" si="5"/>
        <v>111458.04</v>
      </c>
      <c r="E19" s="30">
        <f t="shared" si="5"/>
        <v>-2474.67</v>
      </c>
      <c r="F19" s="30">
        <f t="shared" si="5"/>
        <v>219896.68</v>
      </c>
      <c r="G19" s="30">
        <f t="shared" si="5"/>
        <v>296228.28</v>
      </c>
      <c r="H19" s="30">
        <f t="shared" si="5"/>
        <v>79436.11</v>
      </c>
      <c r="I19" s="30">
        <f t="shared" si="5"/>
        <v>132714.7</v>
      </c>
      <c r="J19" s="30">
        <f t="shared" si="5"/>
        <v>133058.43</v>
      </c>
      <c r="K19" s="30">
        <f t="shared" si="5"/>
        <v>134591.98</v>
      </c>
      <c r="L19" s="30">
        <f t="shared" si="5"/>
        <v>155381.39</v>
      </c>
      <c r="M19" s="30">
        <f t="shared" si="5"/>
        <v>100213.93</v>
      </c>
      <c r="N19" s="30">
        <f t="shared" si="5"/>
        <v>50432.54</v>
      </c>
      <c r="O19" s="30">
        <f t="shared" si="4"/>
        <v>1750664.97</v>
      </c>
      <c r="W19" s="62"/>
    </row>
    <row r="20" spans="1:15" ht="18.75" customHeight="1">
      <c r="A20" s="26" t="s">
        <v>36</v>
      </c>
      <c r="B20" s="30">
        <v>34386.09</v>
      </c>
      <c r="C20" s="30">
        <v>22871.94</v>
      </c>
      <c r="D20" s="30">
        <v>17714.59</v>
      </c>
      <c r="E20" s="30">
        <v>6726.57</v>
      </c>
      <c r="F20" s="30">
        <v>14667.43</v>
      </c>
      <c r="G20" s="30">
        <v>23735.95</v>
      </c>
      <c r="H20" s="30">
        <v>3920.4</v>
      </c>
      <c r="I20" s="30">
        <v>13616.05</v>
      </c>
      <c r="J20" s="30">
        <v>21841.27</v>
      </c>
      <c r="K20" s="30">
        <v>29982.42</v>
      </c>
      <c r="L20" s="30">
        <v>28396.8</v>
      </c>
      <c r="M20" s="30">
        <v>12601.89</v>
      </c>
      <c r="N20" s="30">
        <v>7190.96</v>
      </c>
      <c r="O20" s="30">
        <f t="shared" si="4"/>
        <v>237652.35999999996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18777.219999999998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0</v>
      </c>
      <c r="C23" s="30">
        <v>-667.44</v>
      </c>
      <c r="D23" s="30">
        <v>-2190.08</v>
      </c>
      <c r="E23" s="30">
        <v>-496.58</v>
      </c>
      <c r="F23" s="30">
        <v>-1075.76</v>
      </c>
      <c r="G23" s="30">
        <v>-1658.8</v>
      </c>
      <c r="H23" s="30">
        <v>-723.51</v>
      </c>
      <c r="I23" s="30">
        <v>-826.76</v>
      </c>
      <c r="J23" s="30">
        <v>-3580.93</v>
      </c>
      <c r="K23" s="30">
        <v>-1343.8</v>
      </c>
      <c r="L23" s="30">
        <v>-1498.8</v>
      </c>
      <c r="M23" s="30">
        <v>-134.9</v>
      </c>
      <c r="N23" s="30">
        <v>0</v>
      </c>
      <c r="O23" s="30">
        <f t="shared" si="4"/>
        <v>-14197.359999999999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6323.74</v>
      </c>
      <c r="F25" s="30">
        <v>14085.83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6980.7</v>
      </c>
      <c r="O25" s="30">
        <f t="shared" si="4"/>
        <v>293593.44000000006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-61600</v>
      </c>
      <c r="C27" s="30">
        <f>+C28+C30+C41+C42+C45-C46</f>
        <v>-55470.8</v>
      </c>
      <c r="D27" s="30">
        <f t="shared" si="6"/>
        <v>-49232.740000000005</v>
      </c>
      <c r="E27" s="30">
        <f t="shared" si="6"/>
        <v>-9204</v>
      </c>
      <c r="F27" s="30">
        <f t="shared" si="6"/>
        <v>-31416</v>
      </c>
      <c r="G27" s="30">
        <f t="shared" si="6"/>
        <v>-50164.4</v>
      </c>
      <c r="H27" s="30">
        <f t="shared" si="6"/>
        <v>118150.99</v>
      </c>
      <c r="I27" s="30">
        <f t="shared" si="6"/>
        <v>-59972</v>
      </c>
      <c r="J27" s="30">
        <f t="shared" si="6"/>
        <v>-45315.6</v>
      </c>
      <c r="K27" s="30">
        <f t="shared" si="6"/>
        <v>-40664.8</v>
      </c>
      <c r="L27" s="30">
        <f t="shared" si="6"/>
        <v>-34553.2</v>
      </c>
      <c r="M27" s="30">
        <f t="shared" si="6"/>
        <v>-19509.6</v>
      </c>
      <c r="N27" s="30">
        <f t="shared" si="6"/>
        <v>-16372.2</v>
      </c>
      <c r="O27" s="30">
        <f t="shared" si="6"/>
        <v>-355324.35</v>
      </c>
    </row>
    <row r="28" spans="1:15" ht="18.75" customHeight="1">
      <c r="A28" s="26" t="s">
        <v>40</v>
      </c>
      <c r="B28" s="31">
        <f>+B29</f>
        <v>-61600</v>
      </c>
      <c r="C28" s="31">
        <f>+C29</f>
        <v>-55470.8</v>
      </c>
      <c r="D28" s="31">
        <f aca="true" t="shared" si="7" ref="D28:O28">+D29</f>
        <v>-46248.4</v>
      </c>
      <c r="E28" s="31">
        <f t="shared" si="7"/>
        <v>-8395.2</v>
      </c>
      <c r="F28" s="31">
        <f t="shared" si="7"/>
        <v>-31416</v>
      </c>
      <c r="G28" s="31">
        <f t="shared" si="7"/>
        <v>-50164.4</v>
      </c>
      <c r="H28" s="31">
        <f t="shared" si="7"/>
        <v>-10938.4</v>
      </c>
      <c r="I28" s="31">
        <f t="shared" si="7"/>
        <v>-59972</v>
      </c>
      <c r="J28" s="31">
        <f t="shared" si="7"/>
        <v>-45315.6</v>
      </c>
      <c r="K28" s="31">
        <f t="shared" si="7"/>
        <v>-40664.8</v>
      </c>
      <c r="L28" s="31">
        <f t="shared" si="7"/>
        <v>-34553.2</v>
      </c>
      <c r="M28" s="31">
        <f t="shared" si="7"/>
        <v>-19509.6</v>
      </c>
      <c r="N28" s="31">
        <f t="shared" si="7"/>
        <v>-16170</v>
      </c>
      <c r="O28" s="31">
        <f t="shared" si="7"/>
        <v>-480418.39999999997</v>
      </c>
    </row>
    <row r="29" spans="1:26" ht="18.75" customHeight="1">
      <c r="A29" s="27" t="s">
        <v>41</v>
      </c>
      <c r="B29" s="16">
        <f>ROUND((-B9)*$G$3,2)</f>
        <v>-61600</v>
      </c>
      <c r="C29" s="16">
        <f aca="true" t="shared" si="8" ref="C29:N29">ROUND((-C9)*$G$3,2)</f>
        <v>-55470.8</v>
      </c>
      <c r="D29" s="16">
        <f t="shared" si="8"/>
        <v>-46248.4</v>
      </c>
      <c r="E29" s="16">
        <f t="shared" si="8"/>
        <v>-8395.2</v>
      </c>
      <c r="F29" s="16">
        <f t="shared" si="8"/>
        <v>-31416</v>
      </c>
      <c r="G29" s="16">
        <f t="shared" si="8"/>
        <v>-50164.4</v>
      </c>
      <c r="H29" s="16">
        <f t="shared" si="8"/>
        <v>-10938.4</v>
      </c>
      <c r="I29" s="16">
        <f t="shared" si="8"/>
        <v>-59972</v>
      </c>
      <c r="J29" s="16">
        <f t="shared" si="8"/>
        <v>-45315.6</v>
      </c>
      <c r="K29" s="16">
        <f t="shared" si="8"/>
        <v>-40664.8</v>
      </c>
      <c r="L29" s="16">
        <f t="shared" si="8"/>
        <v>-34553.2</v>
      </c>
      <c r="M29" s="16">
        <f t="shared" si="8"/>
        <v>-19509.6</v>
      </c>
      <c r="N29" s="16">
        <f t="shared" si="8"/>
        <v>-16170</v>
      </c>
      <c r="O29" s="32">
        <f aca="true" t="shared" si="9" ref="O29:O46">SUM(B29:N29)</f>
        <v>-480418.39999999997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-808.8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-202.2</v>
      </c>
      <c r="O30" s="31">
        <f t="shared" si="10"/>
        <v>128989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-808.8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-202.2</v>
      </c>
      <c r="O35" s="33">
        <f t="shared" si="9"/>
        <v>-1011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-2984.34</v>
      </c>
      <c r="E41" s="35"/>
      <c r="F41" s="35"/>
      <c r="G41" s="35"/>
      <c r="H41" s="35">
        <v>-910.61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-3894.9500000000003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861201.2799999999</v>
      </c>
      <c r="C44" s="36">
        <f t="shared" si="11"/>
        <v>612496.5999999999</v>
      </c>
      <c r="D44" s="36">
        <f t="shared" si="11"/>
        <v>572991.27</v>
      </c>
      <c r="E44" s="36">
        <f t="shared" si="11"/>
        <v>171314.54</v>
      </c>
      <c r="F44" s="36">
        <f t="shared" si="11"/>
        <v>591674.99</v>
      </c>
      <c r="G44" s="36">
        <f t="shared" si="11"/>
        <v>801840.98</v>
      </c>
      <c r="H44" s="36">
        <f t="shared" si="11"/>
        <v>303479.28</v>
      </c>
      <c r="I44" s="36">
        <f t="shared" si="11"/>
        <v>599749.31</v>
      </c>
      <c r="J44" s="36">
        <f t="shared" si="11"/>
        <v>557445.64</v>
      </c>
      <c r="K44" s="36">
        <f t="shared" si="11"/>
        <v>721186.7799999999</v>
      </c>
      <c r="L44" s="36">
        <f t="shared" si="11"/>
        <v>682029</v>
      </c>
      <c r="M44" s="36">
        <f t="shared" si="11"/>
        <v>381219.01999999996</v>
      </c>
      <c r="N44" s="36">
        <f t="shared" si="11"/>
        <v>204800.7</v>
      </c>
      <c r="O44" s="36">
        <f>SUM(B44:N44)</f>
        <v>7061429.39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861201.27</v>
      </c>
      <c r="C50" s="51">
        <f t="shared" si="12"/>
        <v>612496.6</v>
      </c>
      <c r="D50" s="51">
        <f t="shared" si="12"/>
        <v>572991.27</v>
      </c>
      <c r="E50" s="51">
        <f t="shared" si="12"/>
        <v>171314.54</v>
      </c>
      <c r="F50" s="51">
        <f t="shared" si="12"/>
        <v>591675</v>
      </c>
      <c r="G50" s="51">
        <f t="shared" si="12"/>
        <v>801840.98</v>
      </c>
      <c r="H50" s="51">
        <f t="shared" si="12"/>
        <v>303479.28</v>
      </c>
      <c r="I50" s="51">
        <f t="shared" si="12"/>
        <v>599749.31</v>
      </c>
      <c r="J50" s="51">
        <f t="shared" si="12"/>
        <v>557445.63</v>
      </c>
      <c r="K50" s="51">
        <f t="shared" si="12"/>
        <v>721186.77</v>
      </c>
      <c r="L50" s="51">
        <f t="shared" si="12"/>
        <v>682029</v>
      </c>
      <c r="M50" s="51">
        <f t="shared" si="12"/>
        <v>381219.01</v>
      </c>
      <c r="N50" s="51">
        <f t="shared" si="12"/>
        <v>204800.7</v>
      </c>
      <c r="O50" s="36">
        <f t="shared" si="12"/>
        <v>7061429.36</v>
      </c>
      <c r="Q50" s="43"/>
    </row>
    <row r="51" spans="1:18" ht="18.75" customHeight="1">
      <c r="A51" s="26" t="s">
        <v>57</v>
      </c>
      <c r="B51" s="51">
        <v>707041.46</v>
      </c>
      <c r="C51" s="51">
        <v>446217.48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1153258.94</v>
      </c>
      <c r="P51"/>
      <c r="Q51"/>
      <c r="R51" s="43"/>
    </row>
    <row r="52" spans="1:16" ht="18.75" customHeight="1">
      <c r="A52" s="26" t="s">
        <v>58</v>
      </c>
      <c r="B52" s="51">
        <v>154159.81</v>
      </c>
      <c r="C52" s="51">
        <v>166279.12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320438.93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572991.27</v>
      </c>
      <c r="E53" s="52">
        <v>0</v>
      </c>
      <c r="F53" s="52">
        <v>0</v>
      </c>
      <c r="G53" s="52">
        <v>0</v>
      </c>
      <c r="H53" s="51">
        <v>303479.28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876470.55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171314.54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171314.54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591675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591675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801840.98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801840.98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599749.31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599749.31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557445.63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557445.63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721186.77</v>
      </c>
      <c r="L59" s="31">
        <v>682029</v>
      </c>
      <c r="M59" s="52">
        <v>0</v>
      </c>
      <c r="N59" s="52">
        <v>0</v>
      </c>
      <c r="O59" s="36">
        <f t="shared" si="13"/>
        <v>1403215.77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381219.01</v>
      </c>
      <c r="N60" s="52">
        <v>0</v>
      </c>
      <c r="O60" s="36">
        <f t="shared" si="13"/>
        <v>381219.01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204800.7</v>
      </c>
      <c r="O61" s="55">
        <f t="shared" si="13"/>
        <v>204800.7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 s="68"/>
      <c r="E67"/>
      <c r="F67"/>
      <c r="G67"/>
      <c r="H67" s="69"/>
      <c r="I67"/>
      <c r="J67"/>
      <c r="K67"/>
      <c r="L67"/>
    </row>
    <row r="68" spans="2:12" ht="13.5">
      <c r="B68"/>
      <c r="C68"/>
      <c r="D68" s="68"/>
      <c r="E68"/>
      <c r="F68"/>
      <c r="G68"/>
      <c r="H68" s="69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2021-02-01T18:58:27Z</dcterms:modified>
  <cp:category/>
  <cp:version/>
  <cp:contentType/>
  <cp:contentStatus/>
</cp:coreProperties>
</file>