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<sst xmlns="http://schemas.openxmlformats.org/spreadsheetml/2006/main" count="79" uniqueCount="76">
  <si>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</si>
  <si>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</si>
  <si>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</si>
  <si>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</si>
  <si>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</si>
  <si>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</si>
  <si>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</si>
  <si>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</si>
  <si>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</si>
  <si>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</si>
  <si>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</si>
  <si>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</si>
  <si>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</si>
  <si>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</si>
  <si>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</si>
  <si>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</si>
  <si>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</si>
  <si>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</si>
  <si>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</si>
  <si>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</si>
  <si>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</si>
  <si>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</si>
  <si>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</si>
  <si>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</si>
  <si>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</si>
  <si>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</si>
  <si>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</si>
  <si>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</si>
  <si>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</si>
  <si>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</si>
  <si>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</si>
  <si>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</si>
  <si>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</si>
  <si>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</si>
  <si>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</si>
  <si>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</si>
  <si>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</si>
  <si>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</si>
  <si>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</si>
  <si>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</si>
  <si>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</si>
  <si>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</si>
  <si>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</si>
  <si>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</si>
  <si>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</si>
  <si>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</si>
  <si>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</si>
  <si>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</si>
  <si>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</si>
  <si>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</si>
  <si>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</si>
  <si>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</si>
  <si>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</si>
  <si>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</si>
  <si>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</si>
  <si>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</si>
  <si>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</si>
  <si>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</si>
  <si>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</si>
  <si>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</si>
  <si>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</si>
  <si>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</si>
  <si>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</si>
  <si>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</si>
  <si>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</si>
  <si>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</si>
  <si>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</si>
  <si>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</si>
  <si>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</si>
  <si>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</si>
  <si>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</si>
  <si>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</si>
  <si>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</si>
  <si>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24/01/21 - VENCIMENTO 01/02/21</t>
  </si>
  <si>
    <t>5.3. Revisão de Remuneração pelo Transporte Coletivo (1)</t>
  </si>
  <si>
    <t>Nota:(1) Revisões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</si>
</sst>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114120</v>
      </c>
      <c r="C7" s="9">
        <f t="shared" si="0"/>
        <v>75882</v>
      </c>
      <c r="D7" s="9">
        <f t="shared" si="0"/>
        <v>88516</v>
      </c>
      <c r="E7" s="9">
        <f t="shared" si="0"/>
        <v>17165</v>
      </c>
      <c r="F7" s="9">
        <f t="shared" si="0"/>
        <v>65625</v>
      </c>
      <c r="G7" s="9">
        <f t="shared" si="0"/>
        <v>92229</v>
      </c>
      <c r="H7" s="9">
        <f t="shared" si="0"/>
        <v>10465</v>
      </c>
      <c r="I7" s="9">
        <f t="shared" si="0"/>
        <v>68540</v>
      </c>
      <c r="J7" s="9">
        <f t="shared" si="0"/>
        <v>72175</v>
      </c>
      <c r="K7" s="9">
        <f t="shared" si="0"/>
        <v>108214</v>
      </c>
      <c r="L7" s="9">
        <f t="shared" si="0"/>
        <v>84416</v>
      </c>
      <c r="M7" s="9">
        <f t="shared" si="0"/>
        <v>32567</v>
      </c>
      <c r="N7" s="9">
        <f t="shared" si="0"/>
        <v>18422</v>
      </c>
      <c r="O7" s="9">
        <f t="shared" si="0"/>
        <v>848336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7628</v>
      </c>
      <c r="C8" s="11">
        <f t="shared" si="1"/>
        <v>6141</v>
      </c>
      <c r="D8" s="11">
        <f t="shared" si="1"/>
        <v>5893</v>
      </c>
      <c r="E8" s="11">
        <f t="shared" si="1"/>
        <v>863</v>
      </c>
      <c r="F8" s="11">
        <f t="shared" si="1"/>
        <v>4083</v>
      </c>
      <c r="G8" s="11">
        <f t="shared" si="1"/>
        <v>5599</v>
      </c>
      <c r="H8" s="11">
        <f t="shared" si="1"/>
        <v>897</v>
      </c>
      <c r="I8" s="11">
        <f t="shared" si="1"/>
        <v>5856</v>
      </c>
      <c r="J8" s="11">
        <f t="shared" si="1"/>
        <v>4772</v>
      </c>
      <c r="K8" s="11">
        <f t="shared" si="1"/>
        <v>5385</v>
      </c>
      <c r="L8" s="11">
        <f t="shared" si="1"/>
        <v>4270</v>
      </c>
      <c r="M8" s="11">
        <f t="shared" si="1"/>
        <v>1746</v>
      </c>
      <c r="N8" s="11">
        <f t="shared" si="1"/>
        <v>1216</v>
      </c>
      <c r="O8" s="11">
        <f t="shared" si="1"/>
        <v>54349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7628</v>
      </c>
      <c r="C9" s="11">
        <v>6141</v>
      </c>
      <c r="D9" s="11">
        <v>5893</v>
      </c>
      <c r="E9" s="11">
        <v>863</v>
      </c>
      <c r="F9" s="11">
        <v>4083</v>
      </c>
      <c r="G9" s="11">
        <v>5599</v>
      </c>
      <c r="H9" s="11">
        <v>897</v>
      </c>
      <c r="I9" s="11">
        <v>5854</v>
      </c>
      <c r="J9" s="11">
        <v>4772</v>
      </c>
      <c r="K9" s="11">
        <v>5382</v>
      </c>
      <c r="L9" s="11">
        <v>4270</v>
      </c>
      <c r="M9" s="11">
        <v>1741</v>
      </c>
      <c r="N9" s="11">
        <v>1216</v>
      </c>
      <c r="O9" s="11">
        <f>SUM(B9:N9)</f>
        <v>54339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3</v>
      </c>
      <c r="L10" s="13">
        <v>0</v>
      </c>
      <c r="M10" s="13">
        <v>5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106492</v>
      </c>
      <c r="C11" s="13">
        <v>69741</v>
      </c>
      <c r="D11" s="13">
        <v>82623</v>
      </c>
      <c r="E11" s="13">
        <v>16302</v>
      </c>
      <c r="F11" s="13">
        <v>61542</v>
      </c>
      <c r="G11" s="13">
        <v>86630</v>
      </c>
      <c r="H11" s="13">
        <v>9568</v>
      </c>
      <c r="I11" s="13">
        <v>62684</v>
      </c>
      <c r="J11" s="13">
        <v>67403</v>
      </c>
      <c r="K11" s="13">
        <v>102829</v>
      </c>
      <c r="L11" s="13">
        <v>80146</v>
      </c>
      <c r="M11" s="13">
        <v>30821</v>
      </c>
      <c r="N11" s="13">
        <v>17206</v>
      </c>
      <c r="O11" s="11">
        <f>SUM(B11:N11)</f>
        <v>793987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1.28671209435765</v>
      </c>
      <c r="C15" s="19">
        <v>1.352401331803779</v>
      </c>
      <c r="D15" s="19">
        <v>1.272163256119045</v>
      </c>
      <c r="E15" s="19">
        <v>1.002877501759121</v>
      </c>
      <c r="F15" s="19">
        <v>1.588505687163566</v>
      </c>
      <c r="G15" s="19">
        <v>1.587584138245952</v>
      </c>
      <c r="H15" s="19">
        <v>1.658044478860642</v>
      </c>
      <c r="I15" s="19">
        <v>1.304408256637367</v>
      </c>
      <c r="J15" s="19">
        <v>1.16242865633023</v>
      </c>
      <c r="K15" s="19">
        <v>1.258589843493598</v>
      </c>
      <c r="L15" s="19">
        <v>1.344950040110066</v>
      </c>
      <c r="M15" s="19">
        <v>1.333682918202231</v>
      </c>
      <c r="N15" s="19">
        <v>1.336621479664174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393404.91</v>
      </c>
      <c r="C17" s="24">
        <f aca="true" t="shared" si="2" ref="C17:N17">C18+C19+C20+C21+C22+C23+C24+C25</f>
        <v>267490.4</v>
      </c>
      <c r="D17" s="24">
        <f t="shared" si="2"/>
        <v>258096.21000000002</v>
      </c>
      <c r="E17" s="24">
        <f t="shared" si="2"/>
        <v>68290.41</v>
      </c>
      <c r="F17" s="24">
        <f t="shared" si="2"/>
        <v>259923.66</v>
      </c>
      <c r="G17" s="24">
        <f t="shared" si="2"/>
        <v>316846.88</v>
      </c>
      <c r="H17" s="24">
        <f t="shared" si="2"/>
        <v>47687.689999999995</v>
      </c>
      <c r="I17" s="24">
        <f t="shared" si="2"/>
        <v>245584.86000000002</v>
      </c>
      <c r="J17" s="24">
        <f t="shared" si="2"/>
        <v>210941.05000000002</v>
      </c>
      <c r="K17" s="24">
        <f t="shared" si="2"/>
        <v>344288.32</v>
      </c>
      <c r="L17" s="24">
        <f t="shared" si="2"/>
        <v>327910.76</v>
      </c>
      <c r="M17" s="24">
        <f t="shared" si="2"/>
        <v>154569.2</v>
      </c>
      <c r="N17" s="24">
        <f t="shared" si="2"/>
        <v>74126.65999999999</v>
      </c>
      <c r="O17" s="24">
        <f>O18+O19+O20+O21+O22+O23+O24+O25</f>
        <v>2969161.01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251657.42</v>
      </c>
      <c r="C18" s="30">
        <f t="shared" si="3"/>
        <v>172821.26</v>
      </c>
      <c r="D18" s="30">
        <f t="shared" si="3"/>
        <v>176757.6</v>
      </c>
      <c r="E18" s="30">
        <f t="shared" si="3"/>
        <v>58637.36</v>
      </c>
      <c r="F18" s="30">
        <f t="shared" si="3"/>
        <v>151836.56</v>
      </c>
      <c r="G18" s="30">
        <f t="shared" si="3"/>
        <v>175419.56</v>
      </c>
      <c r="H18" s="30">
        <f t="shared" si="3"/>
        <v>26688.89</v>
      </c>
      <c r="I18" s="30">
        <f t="shared" si="3"/>
        <v>154859.28</v>
      </c>
      <c r="J18" s="30">
        <f t="shared" si="3"/>
        <v>164133.17</v>
      </c>
      <c r="K18" s="30">
        <f t="shared" si="3"/>
        <v>232779.14</v>
      </c>
      <c r="L18" s="30">
        <f t="shared" si="3"/>
        <v>206667.25</v>
      </c>
      <c r="M18" s="30">
        <f t="shared" si="3"/>
        <v>92105.99</v>
      </c>
      <c r="N18" s="30">
        <f t="shared" si="3"/>
        <v>47084.79</v>
      </c>
      <c r="O18" s="30">
        <f aca="true" t="shared" si="4" ref="O18:O25">SUM(B18:N18)</f>
        <v>1911448.2699999998</v>
      </c>
    </row>
    <row r="19" spans="1:23" ht="18.75" customHeight="1">
      <c r="A19" s="26" t="s">
        <v>35</v>
      </c>
      <c r="B19" s="30">
        <f>IF(B15&lt;&gt;0,ROUND((B15-1)*B18,2),0)</f>
        <v>72153.23</v>
      </c>
      <c r="C19" s="30">
        <f aca="true" t="shared" si="5" ref="C19:N19">IF(C15&lt;&gt;0,ROUND((C15-1)*C18,2),0)</f>
        <v>60902.44</v>
      </c>
      <c r="D19" s="30">
        <f t="shared" si="5"/>
        <v>48106.92</v>
      </c>
      <c r="E19" s="30">
        <f t="shared" si="5"/>
        <v>168.73</v>
      </c>
      <c r="F19" s="30">
        <f t="shared" si="5"/>
        <v>89356.68</v>
      </c>
      <c r="G19" s="30">
        <f t="shared" si="5"/>
        <v>103073.75</v>
      </c>
      <c r="H19" s="30">
        <f t="shared" si="5"/>
        <v>17562.48</v>
      </c>
      <c r="I19" s="30">
        <f t="shared" si="5"/>
        <v>47140.44</v>
      </c>
      <c r="J19" s="30">
        <f t="shared" si="5"/>
        <v>26659.93</v>
      </c>
      <c r="K19" s="30">
        <f t="shared" si="5"/>
        <v>60194.32</v>
      </c>
      <c r="L19" s="30">
        <f t="shared" si="5"/>
        <v>71289.88</v>
      </c>
      <c r="M19" s="30">
        <f t="shared" si="5"/>
        <v>30734.2</v>
      </c>
      <c r="N19" s="30">
        <f t="shared" si="5"/>
        <v>15849.75</v>
      </c>
      <c r="O19" s="30">
        <f t="shared" si="4"/>
        <v>643192.7499999999</v>
      </c>
      <c r="W19" s="62"/>
    </row>
    <row r="20" spans="1:15" ht="18.75" customHeight="1">
      <c r="A20" s="26" t="s">
        <v>36</v>
      </c>
      <c r="B20" s="30">
        <v>17788.6</v>
      </c>
      <c r="C20" s="30">
        <v>12441.65</v>
      </c>
      <c r="D20" s="30">
        <v>9430.74</v>
      </c>
      <c r="E20" s="30">
        <v>3444.34</v>
      </c>
      <c r="F20" s="30">
        <v>8745.43</v>
      </c>
      <c r="G20" s="30">
        <v>12932.69</v>
      </c>
      <c r="H20" s="30">
        <v>1324.31</v>
      </c>
      <c r="I20" s="30">
        <v>8536.85</v>
      </c>
      <c r="J20" s="30">
        <v>9635.94</v>
      </c>
      <c r="K20" s="30">
        <v>16333.71</v>
      </c>
      <c r="L20" s="30">
        <v>15044.45</v>
      </c>
      <c r="M20" s="30">
        <v>7028.57</v>
      </c>
      <c r="N20" s="30">
        <v>2870.19</v>
      </c>
      <c r="O20" s="30">
        <f t="shared" si="4"/>
        <v>125557.47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-755.2</v>
      </c>
      <c r="E23" s="30">
        <v>-283.76</v>
      </c>
      <c r="F23" s="30">
        <v>-307.36</v>
      </c>
      <c r="G23" s="30">
        <v>0</v>
      </c>
      <c r="H23" s="30">
        <v>-1045.07</v>
      </c>
      <c r="I23" s="30">
        <v>0</v>
      </c>
      <c r="J23" s="30">
        <v>-6552.34</v>
      </c>
      <c r="K23" s="30">
        <v>0</v>
      </c>
      <c r="L23" s="30">
        <v>0</v>
      </c>
      <c r="M23" s="30">
        <v>-539.6</v>
      </c>
      <c r="N23" s="30">
        <v>0</v>
      </c>
      <c r="O23" s="30">
        <f t="shared" si="4"/>
        <v>-9483.33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6323.74</v>
      </c>
      <c r="F25" s="30">
        <v>14085.83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6980.7</v>
      </c>
      <c r="O25" s="30">
        <f t="shared" si="4"/>
        <v>293593.44000000006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-33563.2</v>
      </c>
      <c r="C27" s="30">
        <f>+C28+C30+C41+C42+C45-C46</f>
        <v>-27020.4</v>
      </c>
      <c r="D27" s="30">
        <f t="shared" si="6"/>
        <v>-27092.9</v>
      </c>
      <c r="E27" s="30">
        <f t="shared" si="6"/>
        <v>-3797.2</v>
      </c>
      <c r="F27" s="30">
        <f t="shared" si="6"/>
        <v>-17965.2</v>
      </c>
      <c r="G27" s="30">
        <f t="shared" si="6"/>
        <v>-24635.6</v>
      </c>
      <c r="H27" s="30">
        <f t="shared" si="6"/>
        <v>-4169.21</v>
      </c>
      <c r="I27" s="30">
        <f t="shared" si="6"/>
        <v>-25757.6</v>
      </c>
      <c r="J27" s="30">
        <f t="shared" si="6"/>
        <v>-20996.8</v>
      </c>
      <c r="K27" s="30">
        <f t="shared" si="6"/>
        <v>-23680.8</v>
      </c>
      <c r="L27" s="30">
        <f t="shared" si="6"/>
        <v>-18788</v>
      </c>
      <c r="M27" s="30">
        <f t="shared" si="6"/>
        <v>-7660.4</v>
      </c>
      <c r="N27" s="30">
        <f t="shared" si="6"/>
        <v>-5350.4</v>
      </c>
      <c r="O27" s="30">
        <f t="shared" si="6"/>
        <v>-240477.70999999993</v>
      </c>
    </row>
    <row r="28" spans="1:15" ht="18.75" customHeight="1">
      <c r="A28" s="26" t="s">
        <v>40</v>
      </c>
      <c r="B28" s="31">
        <f>+B29</f>
        <v>-33563.2</v>
      </c>
      <c r="C28" s="31">
        <f>+C29</f>
        <v>-27020.4</v>
      </c>
      <c r="D28" s="31">
        <f aca="true" t="shared" si="7" ref="D28:O28">+D29</f>
        <v>-25929.2</v>
      </c>
      <c r="E28" s="31">
        <f t="shared" si="7"/>
        <v>-3797.2</v>
      </c>
      <c r="F28" s="31">
        <f t="shared" si="7"/>
        <v>-17965.2</v>
      </c>
      <c r="G28" s="31">
        <f t="shared" si="7"/>
        <v>-24635.6</v>
      </c>
      <c r="H28" s="31">
        <f t="shared" si="7"/>
        <v>-3946.8</v>
      </c>
      <c r="I28" s="31">
        <f t="shared" si="7"/>
        <v>-25757.6</v>
      </c>
      <c r="J28" s="31">
        <f t="shared" si="7"/>
        <v>-20996.8</v>
      </c>
      <c r="K28" s="31">
        <f t="shared" si="7"/>
        <v>-23680.8</v>
      </c>
      <c r="L28" s="31">
        <f t="shared" si="7"/>
        <v>-18788</v>
      </c>
      <c r="M28" s="31">
        <f t="shared" si="7"/>
        <v>-7660.4</v>
      </c>
      <c r="N28" s="31">
        <f t="shared" si="7"/>
        <v>-5350.4</v>
      </c>
      <c r="O28" s="31">
        <f t="shared" si="7"/>
        <v>-239091.59999999995</v>
      </c>
    </row>
    <row r="29" spans="1:26" ht="18.75" customHeight="1">
      <c r="A29" s="27" t="s">
        <v>41</v>
      </c>
      <c r="B29" s="16">
        <f>ROUND((-B9)*$G$3,2)</f>
        <v>-33563.2</v>
      </c>
      <c r="C29" s="16">
        <f aca="true" t="shared" si="8" ref="C29:N29">ROUND((-C9)*$G$3,2)</f>
        <v>-27020.4</v>
      </c>
      <c r="D29" s="16">
        <f t="shared" si="8"/>
        <v>-25929.2</v>
      </c>
      <c r="E29" s="16">
        <f t="shared" si="8"/>
        <v>-3797.2</v>
      </c>
      <c r="F29" s="16">
        <f t="shared" si="8"/>
        <v>-17965.2</v>
      </c>
      <c r="G29" s="16">
        <f t="shared" si="8"/>
        <v>-24635.6</v>
      </c>
      <c r="H29" s="16">
        <f t="shared" si="8"/>
        <v>-3946.8</v>
      </c>
      <c r="I29" s="16">
        <f t="shared" si="8"/>
        <v>-25757.6</v>
      </c>
      <c r="J29" s="16">
        <f t="shared" si="8"/>
        <v>-20996.8</v>
      </c>
      <c r="K29" s="16">
        <f t="shared" si="8"/>
        <v>-23680.8</v>
      </c>
      <c r="L29" s="16">
        <f t="shared" si="8"/>
        <v>-18788</v>
      </c>
      <c r="M29" s="16">
        <f t="shared" si="8"/>
        <v>-7660.4</v>
      </c>
      <c r="N29" s="16">
        <f t="shared" si="8"/>
        <v>-5350.4</v>
      </c>
      <c r="O29" s="32">
        <f aca="true" t="shared" si="9" ref="O29:O46">SUM(B29:N29)</f>
        <v>-239091.59999999995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-1163.7</v>
      </c>
      <c r="E41" s="35">
        <v>0</v>
      </c>
      <c r="F41" s="35">
        <v>0</v>
      </c>
      <c r="G41" s="35">
        <v>0</v>
      </c>
      <c r="H41" s="35">
        <v>-222.41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-1386.1100000000001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359841.70999999996</v>
      </c>
      <c r="C44" s="36">
        <f t="shared" si="11"/>
        <v>240470.00000000003</v>
      </c>
      <c r="D44" s="36">
        <f t="shared" si="11"/>
        <v>231003.31000000003</v>
      </c>
      <c r="E44" s="36">
        <f t="shared" si="11"/>
        <v>64493.21000000001</v>
      </c>
      <c r="F44" s="36">
        <f t="shared" si="11"/>
        <v>241958.46</v>
      </c>
      <c r="G44" s="36">
        <f t="shared" si="11"/>
        <v>292211.28</v>
      </c>
      <c r="H44" s="36">
        <f t="shared" si="11"/>
        <v>43518.479999999996</v>
      </c>
      <c r="I44" s="36">
        <f t="shared" si="11"/>
        <v>219827.26</v>
      </c>
      <c r="J44" s="36">
        <f t="shared" si="11"/>
        <v>189944.25000000003</v>
      </c>
      <c r="K44" s="36">
        <f t="shared" si="11"/>
        <v>320607.52</v>
      </c>
      <c r="L44" s="36">
        <f t="shared" si="11"/>
        <v>309122.76</v>
      </c>
      <c r="M44" s="36">
        <f t="shared" si="11"/>
        <v>146908.80000000002</v>
      </c>
      <c r="N44" s="36">
        <f t="shared" si="11"/>
        <v>68776.26</v>
      </c>
      <c r="O44" s="36">
        <f>SUM(B44:N44)</f>
        <v>2728683.3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359841.70999999996</v>
      </c>
      <c r="C50" s="51">
        <f t="shared" si="12"/>
        <v>240469.99</v>
      </c>
      <c r="D50" s="51">
        <f t="shared" si="12"/>
        <v>231003.31</v>
      </c>
      <c r="E50" s="51">
        <f t="shared" si="12"/>
        <v>64493.21</v>
      </c>
      <c r="F50" s="51">
        <f t="shared" si="12"/>
        <v>241958.46</v>
      </c>
      <c r="G50" s="51">
        <f t="shared" si="12"/>
        <v>292211.28</v>
      </c>
      <c r="H50" s="51">
        <f t="shared" si="12"/>
        <v>43518.48</v>
      </c>
      <c r="I50" s="51">
        <f t="shared" si="12"/>
        <v>219827.26</v>
      </c>
      <c r="J50" s="51">
        <f t="shared" si="12"/>
        <v>189944.25</v>
      </c>
      <c r="K50" s="51">
        <f t="shared" si="12"/>
        <v>320607.52</v>
      </c>
      <c r="L50" s="51">
        <f t="shared" si="12"/>
        <v>309122.76</v>
      </c>
      <c r="M50" s="51">
        <f t="shared" si="12"/>
        <v>146908.79</v>
      </c>
      <c r="N50" s="51">
        <f t="shared" si="12"/>
        <v>68776.26</v>
      </c>
      <c r="O50" s="36">
        <f t="shared" si="12"/>
        <v>2728683.28</v>
      </c>
      <c r="Q50"/>
    </row>
    <row r="51" spans="1:18" ht="18.75" customHeight="1">
      <c r="A51" s="26" t="s">
        <v>57</v>
      </c>
      <c r="B51" s="51">
        <v>300940.22</v>
      </c>
      <c r="C51" s="51">
        <v>178358.32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479298.54</v>
      </c>
      <c r="P51"/>
      <c r="Q51"/>
      <c r="R51" s="43"/>
    </row>
    <row r="52" spans="1:16" ht="18.75" customHeight="1">
      <c r="A52" s="26" t="s">
        <v>58</v>
      </c>
      <c r="B52" s="51">
        <v>58901.49</v>
      </c>
      <c r="C52" s="51">
        <v>62111.67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121013.16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231003.31</v>
      </c>
      <c r="E53" s="52">
        <v>0</v>
      </c>
      <c r="F53" s="52">
        <v>0</v>
      </c>
      <c r="G53" s="52">
        <v>0</v>
      </c>
      <c r="H53" s="51">
        <v>43518.48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274521.79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64493.21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64493.21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241958.46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241958.46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292211.28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292211.28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219827.26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219827.26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189944.25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189944.25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320607.52</v>
      </c>
      <c r="L59" s="31">
        <v>309122.76</v>
      </c>
      <c r="M59" s="52">
        <v>0</v>
      </c>
      <c r="N59" s="52">
        <v>0</v>
      </c>
      <c r="O59" s="36">
        <f t="shared" si="13"/>
        <v>629730.28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146908.79</v>
      </c>
      <c r="N60" s="52">
        <v>0</v>
      </c>
      <c r="O60" s="36">
        <f t="shared" si="13"/>
        <v>146908.79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68776.26</v>
      </c>
      <c r="O61" s="55">
        <f t="shared" si="13"/>
        <v>68776.26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2021-01-29T20:23:25Z</dcterms:modified>
  <cp:category/>
  <cp:version/>
  <cp:contentType/>
  <cp:contentStatus/>
</cp:coreProperties>
</file>