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<sst xmlns="http://schemas.openxmlformats.org/spreadsheetml/2006/main" count="79" uniqueCount="76">
  <si>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</si>
  <si>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</si>
  <si>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</si>
  <si>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</si>
  <si>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</si>
  <si>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</si>
  <si>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</si>
  <si>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</si>
  <si>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</si>
  <si>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</si>
  <si>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</si>
  <si>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</si>
  <si>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</si>
  <si>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</si>
  <si>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</si>
  <si>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</si>
  <si>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</si>
  <si>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</si>
  <si>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</si>
  <si>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</si>
  <si>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</si>
  <si>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</si>
  <si>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</si>
  <si>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</si>
  <si>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</si>
  <si>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</si>
  <si>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</si>
  <si>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</si>
  <si>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</si>
  <si>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</si>
  <si>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</si>
  <si>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</si>
  <si>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</si>
  <si>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</si>
  <si>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</si>
  <si>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</si>
  <si>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</si>
  <si>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</si>
  <si>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</si>
  <si>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</si>
  <si>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</si>
  <si>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</si>
  <si>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</si>
  <si>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</si>
  <si>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</si>
  <si>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</si>
  <si>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</si>
  <si>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</si>
  <si>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</si>
  <si>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</si>
  <si>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</si>
  <si>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</si>
  <si>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</si>
  <si>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</si>
  <si>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</si>
  <si>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</si>
  <si>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</si>
  <si>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</si>
  <si>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</si>
  <si>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</si>
  <si>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</si>
  <si>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</si>
  <si>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</si>
  <si>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</si>
  <si>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</si>
  <si>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</si>
  <si>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</si>
  <si>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</si>
  <si>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</si>
  <si>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</si>
  <si>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</si>
  <si>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</si>
  <si>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</si>
  <si>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23/01/21 - VENCIMENTO 01/02/21</t>
  </si>
  <si>
    <t>5.3. Revisão de Remuneração pelo Transporte Coletivo (1)</t>
  </si>
  <si>
    <t>Nota:(1) Revisões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</si>
</sst>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207691</v>
      </c>
      <c r="C7" s="9">
        <f t="shared" si="0"/>
        <v>138997</v>
      </c>
      <c r="D7" s="9">
        <f t="shared" si="0"/>
        <v>164260</v>
      </c>
      <c r="E7" s="9">
        <f t="shared" si="0"/>
        <v>32686</v>
      </c>
      <c r="F7" s="9">
        <f t="shared" si="0"/>
        <v>109655</v>
      </c>
      <c r="G7" s="9">
        <f t="shared" si="0"/>
        <v>169746</v>
      </c>
      <c r="H7" s="9">
        <f t="shared" si="0"/>
        <v>22998</v>
      </c>
      <c r="I7" s="9">
        <f t="shared" si="0"/>
        <v>136211</v>
      </c>
      <c r="J7" s="9">
        <f t="shared" si="0"/>
        <v>128315</v>
      </c>
      <c r="K7" s="9">
        <f t="shared" si="0"/>
        <v>177432</v>
      </c>
      <c r="L7" s="9">
        <f t="shared" si="0"/>
        <v>140198</v>
      </c>
      <c r="M7" s="9">
        <f t="shared" si="0"/>
        <v>57334</v>
      </c>
      <c r="N7" s="9">
        <f t="shared" si="0"/>
        <v>35979</v>
      </c>
      <c r="O7" s="9">
        <f t="shared" si="0"/>
        <v>1521502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11315</v>
      </c>
      <c r="C8" s="11">
        <f t="shared" si="1"/>
        <v>10329</v>
      </c>
      <c r="D8" s="11">
        <f t="shared" si="1"/>
        <v>9198</v>
      </c>
      <c r="E8" s="11">
        <f t="shared" si="1"/>
        <v>1457</v>
      </c>
      <c r="F8" s="11">
        <f t="shared" si="1"/>
        <v>5725</v>
      </c>
      <c r="G8" s="11">
        <f t="shared" si="1"/>
        <v>9077</v>
      </c>
      <c r="H8" s="11">
        <f t="shared" si="1"/>
        <v>1613</v>
      </c>
      <c r="I8" s="11">
        <f t="shared" si="1"/>
        <v>10658</v>
      </c>
      <c r="J8" s="11">
        <f t="shared" si="1"/>
        <v>8059</v>
      </c>
      <c r="K8" s="11">
        <f t="shared" si="1"/>
        <v>7741</v>
      </c>
      <c r="L8" s="11">
        <f t="shared" si="1"/>
        <v>6342</v>
      </c>
      <c r="M8" s="11">
        <f t="shared" si="1"/>
        <v>2964</v>
      </c>
      <c r="N8" s="11">
        <f t="shared" si="1"/>
        <v>2483</v>
      </c>
      <c r="O8" s="11">
        <f t="shared" si="1"/>
        <v>86961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11315</v>
      </c>
      <c r="C9" s="11">
        <v>10329</v>
      </c>
      <c r="D9" s="11">
        <v>9198</v>
      </c>
      <c r="E9" s="11">
        <v>1457</v>
      </c>
      <c r="F9" s="11">
        <v>5725</v>
      </c>
      <c r="G9" s="11">
        <v>9077</v>
      </c>
      <c r="H9" s="11">
        <v>1613</v>
      </c>
      <c r="I9" s="11">
        <v>10654</v>
      </c>
      <c r="J9" s="11">
        <v>8059</v>
      </c>
      <c r="K9" s="11">
        <v>7733</v>
      </c>
      <c r="L9" s="11">
        <v>6342</v>
      </c>
      <c r="M9" s="11">
        <v>2964</v>
      </c>
      <c r="N9" s="11">
        <v>2483</v>
      </c>
      <c r="O9" s="11">
        <f>SUM(B9:N9)</f>
        <v>86949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8</v>
      </c>
      <c r="L10" s="13">
        <v>0</v>
      </c>
      <c r="M10" s="13">
        <v>0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196376</v>
      </c>
      <c r="C11" s="13">
        <v>128668</v>
      </c>
      <c r="D11" s="13">
        <v>155062</v>
      </c>
      <c r="E11" s="13">
        <v>31229</v>
      </c>
      <c r="F11" s="13">
        <v>103930</v>
      </c>
      <c r="G11" s="13">
        <v>160669</v>
      </c>
      <c r="H11" s="13">
        <v>21385</v>
      </c>
      <c r="I11" s="13">
        <v>125553</v>
      </c>
      <c r="J11" s="13">
        <v>120256</v>
      </c>
      <c r="K11" s="13">
        <v>169691</v>
      </c>
      <c r="L11" s="13">
        <v>133856</v>
      </c>
      <c r="M11" s="13">
        <v>54370</v>
      </c>
      <c r="N11" s="13">
        <v>33496</v>
      </c>
      <c r="O11" s="11">
        <f>SUM(B11:N11)</f>
        <v>1434541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1.275695724531193</v>
      </c>
      <c r="C15" s="19">
        <v>1.324863767182517</v>
      </c>
      <c r="D15" s="19">
        <v>1.272163256119045</v>
      </c>
      <c r="E15" s="19">
        <v>0.986436902656625</v>
      </c>
      <c r="F15" s="19">
        <v>1.592296871907651</v>
      </c>
      <c r="G15" s="19">
        <v>1.573045827245072</v>
      </c>
      <c r="H15" s="19">
        <v>1.550578590628465</v>
      </c>
      <c r="I15" s="19">
        <v>1.292188998754592</v>
      </c>
      <c r="J15" s="19">
        <v>1.320648139443106</v>
      </c>
      <c r="K15" s="19">
        <v>1.258589843493598</v>
      </c>
      <c r="L15" s="19">
        <v>1.344950040110066</v>
      </c>
      <c r="M15" s="19">
        <v>1.360356546189404</v>
      </c>
      <c r="N15" s="19">
        <v>1.336621479664174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661748.76</v>
      </c>
      <c r="C17" s="24">
        <f aca="true" t="shared" si="2" ref="C17:N17">C18+C19+C20+C21+C22+C23+C24+C25</f>
        <v>459806.3400000001</v>
      </c>
      <c r="D17" s="24">
        <f t="shared" si="2"/>
        <v>454800.82999999996</v>
      </c>
      <c r="E17" s="24">
        <f t="shared" si="2"/>
        <v>120854.73000000001</v>
      </c>
      <c r="F17" s="24">
        <f t="shared" si="2"/>
        <v>424486.04</v>
      </c>
      <c r="G17" s="24">
        <f t="shared" si="2"/>
        <v>550170.8500000001</v>
      </c>
      <c r="H17" s="24">
        <f t="shared" si="2"/>
        <v>94570.64</v>
      </c>
      <c r="I17" s="24">
        <f t="shared" si="2"/>
        <v>444516.88</v>
      </c>
      <c r="J17" s="24">
        <f t="shared" si="2"/>
        <v>415278.98</v>
      </c>
      <c r="K17" s="24">
        <f t="shared" si="2"/>
        <v>536276.53</v>
      </c>
      <c r="L17" s="24">
        <f t="shared" si="2"/>
        <v>517539.5</v>
      </c>
      <c r="M17" s="24">
        <f t="shared" si="2"/>
        <v>253692.16</v>
      </c>
      <c r="N17" s="24">
        <f t="shared" si="2"/>
        <v>135336.94</v>
      </c>
      <c r="O17" s="24">
        <f>O18+O19+O20+O21+O22+O23+O24+O25</f>
        <v>5069079.180000001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458000.19</v>
      </c>
      <c r="C18" s="30">
        <f t="shared" si="3"/>
        <v>316565.67</v>
      </c>
      <c r="D18" s="30">
        <f t="shared" si="3"/>
        <v>328010.79</v>
      </c>
      <c r="E18" s="30">
        <f t="shared" si="3"/>
        <v>111658.64</v>
      </c>
      <c r="F18" s="30">
        <f t="shared" si="3"/>
        <v>253708.77</v>
      </c>
      <c r="G18" s="30">
        <f t="shared" si="3"/>
        <v>322856.89</v>
      </c>
      <c r="H18" s="30">
        <f t="shared" si="3"/>
        <v>58651.8</v>
      </c>
      <c r="I18" s="30">
        <f t="shared" si="3"/>
        <v>307755.13</v>
      </c>
      <c r="J18" s="30">
        <f t="shared" si="3"/>
        <v>291801.14</v>
      </c>
      <c r="K18" s="30">
        <f t="shared" si="3"/>
        <v>381673.98</v>
      </c>
      <c r="L18" s="30">
        <f t="shared" si="3"/>
        <v>343232.74</v>
      </c>
      <c r="M18" s="30">
        <f t="shared" si="3"/>
        <v>162152.02</v>
      </c>
      <c r="N18" s="30">
        <f t="shared" si="3"/>
        <v>91958.73</v>
      </c>
      <c r="O18" s="30">
        <f aca="true" t="shared" si="4" ref="O18:O25">SUM(B18:N18)</f>
        <v>3428026.49</v>
      </c>
    </row>
    <row r="19" spans="1:23" ht="18.75" customHeight="1">
      <c r="A19" s="26" t="s">
        <v>35</v>
      </c>
      <c r="B19" s="30">
        <f>IF(B15&lt;&gt;0,ROUND((B15-1)*B18,2),0)</f>
        <v>126268.69</v>
      </c>
      <c r="C19" s="30">
        <f aca="true" t="shared" si="5" ref="C19:N19">IF(C15&lt;&gt;0,ROUND((C15-1)*C18,2),0)</f>
        <v>102840.72</v>
      </c>
      <c r="D19" s="30">
        <f t="shared" si="5"/>
        <v>89272.48</v>
      </c>
      <c r="E19" s="30">
        <f t="shared" si="5"/>
        <v>-1514.44</v>
      </c>
      <c r="F19" s="30">
        <f t="shared" si="5"/>
        <v>150270.91</v>
      </c>
      <c r="G19" s="30">
        <f t="shared" si="5"/>
        <v>185011.79</v>
      </c>
      <c r="H19" s="30">
        <f t="shared" si="5"/>
        <v>32292.43</v>
      </c>
      <c r="I19" s="30">
        <f t="shared" si="5"/>
        <v>89922.66</v>
      </c>
      <c r="J19" s="30">
        <f t="shared" si="5"/>
        <v>93565.49</v>
      </c>
      <c r="K19" s="30">
        <f t="shared" si="5"/>
        <v>98697.01</v>
      </c>
      <c r="L19" s="30">
        <f t="shared" si="5"/>
        <v>118398.15</v>
      </c>
      <c r="M19" s="30">
        <f t="shared" si="5"/>
        <v>58432.54</v>
      </c>
      <c r="N19" s="30">
        <f t="shared" si="5"/>
        <v>30955.28</v>
      </c>
      <c r="O19" s="30">
        <f t="shared" si="4"/>
        <v>1174413.7100000002</v>
      </c>
      <c r="W19" s="62"/>
    </row>
    <row r="20" spans="1:15" ht="18.75" customHeight="1">
      <c r="A20" s="26" t="s">
        <v>36</v>
      </c>
      <c r="B20" s="30">
        <v>26126.56</v>
      </c>
      <c r="C20" s="30">
        <v>19816.5</v>
      </c>
      <c r="D20" s="30">
        <v>13716.61</v>
      </c>
      <c r="E20" s="30">
        <v>4812.43</v>
      </c>
      <c r="F20" s="30">
        <v>10521.37</v>
      </c>
      <c r="G20" s="30">
        <v>17213.05</v>
      </c>
      <c r="H20" s="30">
        <v>2077.13</v>
      </c>
      <c r="I20" s="30">
        <v>12166.6</v>
      </c>
      <c r="J20" s="30">
        <v>15438.46</v>
      </c>
      <c r="K20" s="30">
        <v>20924.39</v>
      </c>
      <c r="L20" s="30">
        <v>20999.43</v>
      </c>
      <c r="M20" s="30">
        <v>8204.81</v>
      </c>
      <c r="N20" s="30">
        <v>4101</v>
      </c>
      <c r="O20" s="30">
        <f t="shared" si="4"/>
        <v>176118.34000000003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-452.34</v>
      </c>
      <c r="C23" s="30">
        <v>-741.6</v>
      </c>
      <c r="D23" s="30">
        <v>-755.2</v>
      </c>
      <c r="E23" s="30">
        <v>-425.64</v>
      </c>
      <c r="F23" s="30">
        <v>-307.36</v>
      </c>
      <c r="G23" s="30">
        <v>-331.76</v>
      </c>
      <c r="H23" s="30">
        <v>-1607.8</v>
      </c>
      <c r="I23" s="30">
        <v>-375.8</v>
      </c>
      <c r="J23" s="30">
        <v>-2590.46</v>
      </c>
      <c r="K23" s="30">
        <v>0</v>
      </c>
      <c r="L23" s="30">
        <v>0</v>
      </c>
      <c r="M23" s="30">
        <v>-337.25</v>
      </c>
      <c r="N23" s="30">
        <v>0</v>
      </c>
      <c r="O23" s="30">
        <f t="shared" si="4"/>
        <v>-7925.210000000001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6323.74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293593.44000000006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-49786</v>
      </c>
      <c r="C27" s="30">
        <f>+C28+C30+C41+C42+C45-C46</f>
        <v>-45447.6</v>
      </c>
      <c r="D27" s="30">
        <f t="shared" si="6"/>
        <v>-42618.42</v>
      </c>
      <c r="E27" s="30">
        <f t="shared" si="6"/>
        <v>-6410.8</v>
      </c>
      <c r="F27" s="30">
        <f t="shared" si="6"/>
        <v>-25190</v>
      </c>
      <c r="G27" s="30">
        <f t="shared" si="6"/>
        <v>-39938.8</v>
      </c>
      <c r="H27" s="30">
        <f t="shared" si="6"/>
        <v>-7554.0199999999995</v>
      </c>
      <c r="I27" s="30">
        <f t="shared" si="6"/>
        <v>-46877.6</v>
      </c>
      <c r="J27" s="30">
        <f t="shared" si="6"/>
        <v>-35459.6</v>
      </c>
      <c r="K27" s="30">
        <f t="shared" si="6"/>
        <v>-34025.2</v>
      </c>
      <c r="L27" s="30">
        <f t="shared" si="6"/>
        <v>-27904.8</v>
      </c>
      <c r="M27" s="30">
        <f t="shared" si="6"/>
        <v>-13041.6</v>
      </c>
      <c r="N27" s="30">
        <f t="shared" si="6"/>
        <v>-10925.2</v>
      </c>
      <c r="O27" s="30">
        <f t="shared" si="6"/>
        <v>-385179.63999999996</v>
      </c>
    </row>
    <row r="28" spans="1:15" ht="18.75" customHeight="1">
      <c r="A28" s="26" t="s">
        <v>40</v>
      </c>
      <c r="B28" s="31">
        <f>+B29</f>
        <v>-49786</v>
      </c>
      <c r="C28" s="31">
        <f>+C29</f>
        <v>-45447.6</v>
      </c>
      <c r="D28" s="31">
        <f aca="true" t="shared" si="7" ref="D28:O28">+D29</f>
        <v>-40471.2</v>
      </c>
      <c r="E28" s="31">
        <f t="shared" si="7"/>
        <v>-6410.8</v>
      </c>
      <c r="F28" s="31">
        <f t="shared" si="7"/>
        <v>-25190</v>
      </c>
      <c r="G28" s="31">
        <f t="shared" si="7"/>
        <v>-39938.8</v>
      </c>
      <c r="H28" s="31">
        <f t="shared" si="7"/>
        <v>-7097.2</v>
      </c>
      <c r="I28" s="31">
        <f t="shared" si="7"/>
        <v>-46877.6</v>
      </c>
      <c r="J28" s="31">
        <f t="shared" si="7"/>
        <v>-35459.6</v>
      </c>
      <c r="K28" s="31">
        <f t="shared" si="7"/>
        <v>-34025.2</v>
      </c>
      <c r="L28" s="31">
        <f t="shared" si="7"/>
        <v>-27904.8</v>
      </c>
      <c r="M28" s="31">
        <f t="shared" si="7"/>
        <v>-13041.6</v>
      </c>
      <c r="N28" s="31">
        <f t="shared" si="7"/>
        <v>-10925.2</v>
      </c>
      <c r="O28" s="31">
        <f t="shared" si="7"/>
        <v>-382575.6</v>
      </c>
    </row>
    <row r="29" spans="1:26" ht="18.75" customHeight="1">
      <c r="A29" s="27" t="s">
        <v>41</v>
      </c>
      <c r="B29" s="16">
        <f>ROUND((-B9)*$G$3,2)</f>
        <v>-49786</v>
      </c>
      <c r="C29" s="16">
        <f aca="true" t="shared" si="8" ref="C29:N29">ROUND((-C9)*$G$3,2)</f>
        <v>-45447.6</v>
      </c>
      <c r="D29" s="16">
        <f t="shared" si="8"/>
        <v>-40471.2</v>
      </c>
      <c r="E29" s="16">
        <f t="shared" si="8"/>
        <v>-6410.8</v>
      </c>
      <c r="F29" s="16">
        <f t="shared" si="8"/>
        <v>-25190</v>
      </c>
      <c r="G29" s="16">
        <f t="shared" si="8"/>
        <v>-39938.8</v>
      </c>
      <c r="H29" s="16">
        <f t="shared" si="8"/>
        <v>-7097.2</v>
      </c>
      <c r="I29" s="16">
        <f t="shared" si="8"/>
        <v>-46877.6</v>
      </c>
      <c r="J29" s="16">
        <f t="shared" si="8"/>
        <v>-35459.6</v>
      </c>
      <c r="K29" s="16">
        <f t="shared" si="8"/>
        <v>-34025.2</v>
      </c>
      <c r="L29" s="16">
        <f t="shared" si="8"/>
        <v>-27904.8</v>
      </c>
      <c r="M29" s="16">
        <f t="shared" si="8"/>
        <v>-13041.6</v>
      </c>
      <c r="N29" s="16">
        <f t="shared" si="8"/>
        <v>-10925.2</v>
      </c>
      <c r="O29" s="32">
        <f aca="true" t="shared" si="9" ref="O29:O46">SUM(B29:N29)</f>
        <v>-382575.6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f>-2147.22</f>
        <v>-2147.22</v>
      </c>
      <c r="E41" s="35">
        <v>0</v>
      </c>
      <c r="F41" s="35">
        <v>0</v>
      </c>
      <c r="G41" s="35">
        <v>0</v>
      </c>
      <c r="H41" s="35">
        <v>-456.82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-2604.04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611962.76</v>
      </c>
      <c r="C44" s="36">
        <f t="shared" si="11"/>
        <v>414358.7400000001</v>
      </c>
      <c r="D44" s="36">
        <f t="shared" si="11"/>
        <v>412182.41</v>
      </c>
      <c r="E44" s="36">
        <f t="shared" si="11"/>
        <v>114443.93000000001</v>
      </c>
      <c r="F44" s="36">
        <f t="shared" si="11"/>
        <v>399296.04</v>
      </c>
      <c r="G44" s="36">
        <f t="shared" si="11"/>
        <v>510232.0500000001</v>
      </c>
      <c r="H44" s="36">
        <f t="shared" si="11"/>
        <v>87016.62</v>
      </c>
      <c r="I44" s="36">
        <f t="shared" si="11"/>
        <v>397639.28</v>
      </c>
      <c r="J44" s="36">
        <f t="shared" si="11"/>
        <v>379819.38</v>
      </c>
      <c r="K44" s="36">
        <f t="shared" si="11"/>
        <v>502251.33</v>
      </c>
      <c r="L44" s="36">
        <f t="shared" si="11"/>
        <v>489634.7</v>
      </c>
      <c r="M44" s="36">
        <f t="shared" si="11"/>
        <v>240650.56</v>
      </c>
      <c r="N44" s="36">
        <f t="shared" si="11"/>
        <v>124411.74</v>
      </c>
      <c r="O44" s="36">
        <f>SUM(B44:N44)</f>
        <v>4683899.54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611962.77</v>
      </c>
      <c r="C50" s="51">
        <f t="shared" si="12"/>
        <v>414358.73000000004</v>
      </c>
      <c r="D50" s="51">
        <f t="shared" si="12"/>
        <v>412182.42</v>
      </c>
      <c r="E50" s="51">
        <f t="shared" si="12"/>
        <v>114443.94</v>
      </c>
      <c r="F50" s="51">
        <f t="shared" si="12"/>
        <v>399296.05</v>
      </c>
      <c r="G50" s="51">
        <f t="shared" si="12"/>
        <v>510232.06</v>
      </c>
      <c r="H50" s="51">
        <f t="shared" si="12"/>
        <v>87016.61</v>
      </c>
      <c r="I50" s="51">
        <f t="shared" si="12"/>
        <v>397639.29</v>
      </c>
      <c r="J50" s="51">
        <f t="shared" si="12"/>
        <v>379819.38</v>
      </c>
      <c r="K50" s="51">
        <f t="shared" si="12"/>
        <v>502251.33</v>
      </c>
      <c r="L50" s="51">
        <f t="shared" si="12"/>
        <v>489634.7</v>
      </c>
      <c r="M50" s="51">
        <f t="shared" si="12"/>
        <v>240650.56</v>
      </c>
      <c r="N50" s="51">
        <f t="shared" si="12"/>
        <v>124411.74</v>
      </c>
      <c r="O50" s="36">
        <f t="shared" si="12"/>
        <v>4683899.58</v>
      </c>
      <c r="Q50"/>
    </row>
    <row r="51" spans="1:18" ht="18.75" customHeight="1">
      <c r="A51" s="26" t="s">
        <v>57</v>
      </c>
      <c r="B51" s="51">
        <v>505158.28</v>
      </c>
      <c r="C51" s="51">
        <v>303558.21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808716.49</v>
      </c>
      <c r="P51"/>
      <c r="Q51"/>
      <c r="R51" s="43"/>
    </row>
    <row r="52" spans="1:16" ht="18.75" customHeight="1">
      <c r="A52" s="26" t="s">
        <v>58</v>
      </c>
      <c r="B52" s="51">
        <v>106804.49</v>
      </c>
      <c r="C52" s="51">
        <v>110800.52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217605.01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412182.42</v>
      </c>
      <c r="E53" s="52">
        <v>0</v>
      </c>
      <c r="F53" s="52">
        <v>0</v>
      </c>
      <c r="G53" s="52">
        <v>0</v>
      </c>
      <c r="H53" s="51">
        <v>87016.61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499199.02999999997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114443.94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114443.94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399296.05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399296.05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510232.06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510232.06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397639.29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397639.29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379819.38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379819.38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502251.33</v>
      </c>
      <c r="L59" s="31">
        <v>489634.7</v>
      </c>
      <c r="M59" s="52">
        <v>0</v>
      </c>
      <c r="N59" s="52">
        <v>0</v>
      </c>
      <c r="O59" s="36">
        <f t="shared" si="13"/>
        <v>991886.03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240650.56</v>
      </c>
      <c r="N60" s="52">
        <v>0</v>
      </c>
      <c r="O60" s="36">
        <f t="shared" si="13"/>
        <v>240650.56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124411.74</v>
      </c>
      <c r="O61" s="55">
        <f t="shared" si="13"/>
        <v>124411.74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2021-01-29T20:19:33Z</dcterms:modified>
  <cp:category/>
  <cp:version/>
  <cp:contentType/>
  <cp:contentStatus/>
</cp:coreProperties>
</file>