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<sst xmlns="http://schemas.openxmlformats.org/spreadsheetml/2006/main" count="79" uniqueCount="76">
  <si>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</si>
  <si>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</si>
  <si>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</si>
  <si>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</si>
  <si>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</si>
  <si>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</si>
  <si>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</si>
  <si>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</si>
  <si>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</si>
  <si>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</si>
  <si>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</si>
  <si>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</si>
  <si>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</si>
  <si>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</si>
  <si>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</si>
  <si>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</si>
  <si>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</si>
  <si>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</si>
  <si>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</si>
  <si>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</si>
  <si>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</si>
  <si>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</si>
  <si>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</si>
  <si>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</si>
  <si>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</si>
  <si>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</si>
  <si>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</si>
  <si>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</si>
  <si>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</si>
  <si>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</si>
  <si>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</si>
  <si>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</si>
  <si>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</si>
  <si>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</si>
  <si>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</si>
  <si>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</si>
  <si>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</si>
  <si>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</si>
  <si>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</si>
  <si>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</si>
  <si>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</si>
  <si>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</si>
  <si>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</si>
  <si>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</si>
  <si>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</si>
  <si>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</si>
  <si>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</si>
  <si>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</si>
  <si>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</si>
  <si>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</si>
  <si>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</si>
  <si>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</si>
  <si>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</si>
  <si>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</si>
  <si>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</si>
  <si>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</si>
  <si>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</si>
  <si>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</si>
  <si>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</si>
  <si>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</si>
  <si>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</si>
  <si>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</si>
  <si>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</si>
  <si>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</si>
  <si>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</si>
  <si>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</si>
  <si>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</si>
  <si>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</si>
  <si>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</si>
  <si>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</si>
  <si>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</si>
  <si>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</si>
  <si>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</si>
  <si>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20/01/21 - VENCIMENTO 28/01/21</t>
  </si>
  <si>
    <t>5.3. Revisão de Remuneração pelo Transporte Coletivo (1)</t>
  </si>
  <si>
    <t>Nota: (1) Revisão período de 17/03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</si>
</sst>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297845</v>
      </c>
      <c r="C7" s="9">
        <f t="shared" si="0"/>
        <v>206693</v>
      </c>
      <c r="D7" s="9">
        <f t="shared" si="0"/>
        <v>239654</v>
      </c>
      <c r="E7" s="9">
        <f t="shared" si="0"/>
        <v>49398</v>
      </c>
      <c r="F7" s="9">
        <f t="shared" si="0"/>
        <v>160817</v>
      </c>
      <c r="G7" s="9">
        <f t="shared" si="0"/>
        <v>275829</v>
      </c>
      <c r="H7" s="9">
        <f t="shared" si="0"/>
        <v>40379</v>
      </c>
      <c r="I7" s="9">
        <f t="shared" si="0"/>
        <v>212227</v>
      </c>
      <c r="J7" s="9">
        <f t="shared" si="0"/>
        <v>194727</v>
      </c>
      <c r="K7" s="9">
        <f t="shared" si="0"/>
        <v>265289</v>
      </c>
      <c r="L7" s="9">
        <f t="shared" si="0"/>
        <v>210405</v>
      </c>
      <c r="M7" s="9">
        <f t="shared" si="0"/>
        <v>93057</v>
      </c>
      <c r="N7" s="9">
        <f t="shared" si="0"/>
        <v>60137</v>
      </c>
      <c r="O7" s="9">
        <f t="shared" si="0"/>
        <v>2306457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13086</v>
      </c>
      <c r="C8" s="11">
        <f t="shared" si="1"/>
        <v>11593</v>
      </c>
      <c r="D8" s="11">
        <f t="shared" si="1"/>
        <v>9934</v>
      </c>
      <c r="E8" s="11">
        <f t="shared" si="1"/>
        <v>1817</v>
      </c>
      <c r="F8" s="11">
        <f t="shared" si="1"/>
        <v>6691</v>
      </c>
      <c r="G8" s="11">
        <f t="shared" si="1"/>
        <v>11498</v>
      </c>
      <c r="H8" s="11">
        <f t="shared" si="1"/>
        <v>2367</v>
      </c>
      <c r="I8" s="11">
        <f t="shared" si="1"/>
        <v>12813</v>
      </c>
      <c r="J8" s="11">
        <f t="shared" si="1"/>
        <v>9608</v>
      </c>
      <c r="K8" s="11">
        <f t="shared" si="1"/>
        <v>8295</v>
      </c>
      <c r="L8" s="11">
        <f t="shared" si="1"/>
        <v>7240</v>
      </c>
      <c r="M8" s="11">
        <f t="shared" si="1"/>
        <v>3998</v>
      </c>
      <c r="N8" s="11">
        <f t="shared" si="1"/>
        <v>3420</v>
      </c>
      <c r="O8" s="11">
        <f t="shared" si="1"/>
        <v>102360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13086</v>
      </c>
      <c r="C9" s="11">
        <v>11593</v>
      </c>
      <c r="D9" s="11">
        <v>9934</v>
      </c>
      <c r="E9" s="11">
        <v>1817</v>
      </c>
      <c r="F9" s="11">
        <v>6691</v>
      </c>
      <c r="G9" s="11">
        <v>11498</v>
      </c>
      <c r="H9" s="11">
        <v>2366</v>
      </c>
      <c r="I9" s="11">
        <v>12809</v>
      </c>
      <c r="J9" s="11">
        <v>9608</v>
      </c>
      <c r="K9" s="11">
        <v>8293</v>
      </c>
      <c r="L9" s="11">
        <v>7240</v>
      </c>
      <c r="M9" s="11">
        <v>3994</v>
      </c>
      <c r="N9" s="11">
        <v>3420</v>
      </c>
      <c r="O9" s="11">
        <f>SUM(B9:N9)</f>
        <v>102349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4</v>
      </c>
      <c r="J10" s="13">
        <v>0</v>
      </c>
      <c r="K10" s="13">
        <v>2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284759</v>
      </c>
      <c r="C11" s="13">
        <v>195100</v>
      </c>
      <c r="D11" s="13">
        <v>229720</v>
      </c>
      <c r="E11" s="13">
        <v>47581</v>
      </c>
      <c r="F11" s="13">
        <v>154126</v>
      </c>
      <c r="G11" s="13">
        <v>264331</v>
      </c>
      <c r="H11" s="13">
        <v>38012</v>
      </c>
      <c r="I11" s="13">
        <v>199414</v>
      </c>
      <c r="J11" s="13">
        <v>185119</v>
      </c>
      <c r="K11" s="13">
        <v>256994</v>
      </c>
      <c r="L11" s="13">
        <v>203165</v>
      </c>
      <c r="M11" s="13">
        <v>89059</v>
      </c>
      <c r="N11" s="13">
        <v>56717</v>
      </c>
      <c r="O11" s="11">
        <f>SUM(B11:N11)</f>
        <v>2204097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1.274783449475778</v>
      </c>
      <c r="C15" s="19">
        <v>1.339390066135311</v>
      </c>
      <c r="D15" s="19">
        <v>1.22029614828135</v>
      </c>
      <c r="E15" s="19">
        <v>0.980769498233586</v>
      </c>
      <c r="F15" s="19">
        <v>1.618716176637545</v>
      </c>
      <c r="G15" s="19">
        <v>1.570571704062998</v>
      </c>
      <c r="H15" s="19">
        <v>1.796072951049601</v>
      </c>
      <c r="I15" s="19">
        <v>1.294728671245392</v>
      </c>
      <c r="J15" s="19">
        <v>1.30678205099349</v>
      </c>
      <c r="K15" s="19">
        <v>1.26503342756976</v>
      </c>
      <c r="L15" s="19">
        <v>1.289466752224951</v>
      </c>
      <c r="M15" s="19">
        <v>1.365593286986661</v>
      </c>
      <c r="N15" s="19">
        <v>1.318741016082026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923306.62</v>
      </c>
      <c r="C17" s="24">
        <f aca="true" t="shared" si="2" ref="C17:N17">C18+C19+C20+C21+C22+C23+C24+C25</f>
        <v>674970.6599999999</v>
      </c>
      <c r="D17" s="24">
        <f t="shared" si="2"/>
        <v>624043.76</v>
      </c>
      <c r="E17" s="24">
        <f t="shared" si="2"/>
        <v>177874.16</v>
      </c>
      <c r="F17" s="24">
        <f t="shared" si="2"/>
        <v>626501.8</v>
      </c>
      <c r="G17" s="24">
        <f t="shared" si="2"/>
        <v>873301.3</v>
      </c>
      <c r="H17" s="24">
        <f t="shared" si="2"/>
        <v>191630.48</v>
      </c>
      <c r="I17" s="24">
        <f t="shared" si="2"/>
        <v>669649.76</v>
      </c>
      <c r="J17" s="24">
        <f t="shared" si="2"/>
        <v>615313.14</v>
      </c>
      <c r="K17" s="24">
        <f t="shared" si="2"/>
        <v>787349.61</v>
      </c>
      <c r="L17" s="24">
        <f t="shared" si="2"/>
        <v>726590.9999999999</v>
      </c>
      <c r="M17" s="24">
        <f t="shared" si="2"/>
        <v>396203.06999999995</v>
      </c>
      <c r="N17" s="24">
        <f t="shared" si="2"/>
        <v>218042.72000000003</v>
      </c>
      <c r="O17" s="24">
        <f>O18+O19+O20+O21+O22+O23+O24+O25</f>
        <v>7504778.080000001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656807.79</v>
      </c>
      <c r="C18" s="30">
        <f t="shared" si="3"/>
        <v>470743.31</v>
      </c>
      <c r="D18" s="30">
        <f t="shared" si="3"/>
        <v>478565.07</v>
      </c>
      <c r="E18" s="30">
        <f t="shared" si="3"/>
        <v>168748.51</v>
      </c>
      <c r="F18" s="30">
        <f t="shared" si="3"/>
        <v>372082.29</v>
      </c>
      <c r="G18" s="30">
        <f t="shared" si="3"/>
        <v>524626.76</v>
      </c>
      <c r="H18" s="30">
        <f t="shared" si="3"/>
        <v>102978.56</v>
      </c>
      <c r="I18" s="30">
        <f t="shared" si="3"/>
        <v>479505.68</v>
      </c>
      <c r="J18" s="30">
        <f t="shared" si="3"/>
        <v>442828.67</v>
      </c>
      <c r="K18" s="30">
        <f t="shared" si="3"/>
        <v>570663.17</v>
      </c>
      <c r="L18" s="30">
        <f t="shared" si="3"/>
        <v>515113.52</v>
      </c>
      <c r="M18" s="30">
        <f t="shared" si="3"/>
        <v>263183.81</v>
      </c>
      <c r="N18" s="30">
        <f t="shared" si="3"/>
        <v>153704.16</v>
      </c>
      <c r="O18" s="30">
        <f aca="true" t="shared" si="4" ref="O18:O25">SUM(B18:N18)</f>
        <v>5199551.3</v>
      </c>
    </row>
    <row r="19" spans="1:23" ht="18.75" customHeight="1">
      <c r="A19" s="26" t="s">
        <v>35</v>
      </c>
      <c r="B19" s="30">
        <f>IF(B15&lt;&gt;0,ROUND((B15-1)*B18,2),0)</f>
        <v>180479.91</v>
      </c>
      <c r="C19" s="30">
        <f aca="true" t="shared" si="5" ref="C19:N19">IF(C15&lt;&gt;0,ROUND((C15-1)*C18,2),0)</f>
        <v>159765.6</v>
      </c>
      <c r="D19" s="30">
        <f t="shared" si="5"/>
        <v>105426.04</v>
      </c>
      <c r="E19" s="30">
        <f t="shared" si="5"/>
        <v>-3245.12</v>
      </c>
      <c r="F19" s="30">
        <f t="shared" si="5"/>
        <v>230213.33</v>
      </c>
      <c r="G19" s="30">
        <f t="shared" si="5"/>
        <v>299337.18</v>
      </c>
      <c r="H19" s="30">
        <f t="shared" si="5"/>
        <v>81978.45</v>
      </c>
      <c r="I19" s="30">
        <f t="shared" si="5"/>
        <v>141324.07</v>
      </c>
      <c r="J19" s="30">
        <f t="shared" si="5"/>
        <v>135851.89</v>
      </c>
      <c r="K19" s="30">
        <f t="shared" si="5"/>
        <v>151244.82</v>
      </c>
      <c r="L19" s="30">
        <f t="shared" si="5"/>
        <v>149108.24</v>
      </c>
      <c r="M19" s="30">
        <f t="shared" si="5"/>
        <v>96218.23</v>
      </c>
      <c r="N19" s="30">
        <f t="shared" si="5"/>
        <v>48991.82</v>
      </c>
      <c r="O19" s="30">
        <f t="shared" si="4"/>
        <v>1776694.4600000002</v>
      </c>
      <c r="W19" s="62"/>
    </row>
    <row r="20" spans="1:15" ht="18.75" customHeight="1">
      <c r="A20" s="26" t="s">
        <v>36</v>
      </c>
      <c r="B20" s="30">
        <v>34213.26</v>
      </c>
      <c r="C20" s="30">
        <v>23433.34</v>
      </c>
      <c r="D20" s="30">
        <v>17535.54</v>
      </c>
      <c r="E20" s="30">
        <v>6614.55</v>
      </c>
      <c r="F20" s="30">
        <v>14528.55</v>
      </c>
      <c r="G20" s="30">
        <v>24497.06</v>
      </c>
      <c r="H20" s="30">
        <v>3918.34</v>
      </c>
      <c r="I20" s="30">
        <v>13922.04</v>
      </c>
      <c r="J20" s="30">
        <v>22387.26</v>
      </c>
      <c r="K20" s="30">
        <v>30594.85</v>
      </c>
      <c r="L20" s="30">
        <v>28659.1</v>
      </c>
      <c r="M20" s="30">
        <v>11830.79</v>
      </c>
      <c r="N20" s="30">
        <v>7154.35</v>
      </c>
      <c r="O20" s="30">
        <f t="shared" si="4"/>
        <v>239289.03000000006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-296.64</v>
      </c>
      <c r="D23" s="30">
        <v>-2039.04</v>
      </c>
      <c r="E23" s="30">
        <v>-567.52</v>
      </c>
      <c r="F23" s="30">
        <v>-614.72</v>
      </c>
      <c r="G23" s="30">
        <v>-580.58</v>
      </c>
      <c r="H23" s="30">
        <v>-401.95</v>
      </c>
      <c r="I23" s="30">
        <v>-150.32</v>
      </c>
      <c r="J23" s="30">
        <v>-2819.03</v>
      </c>
      <c r="K23" s="30">
        <v>-134.38</v>
      </c>
      <c r="L23" s="30">
        <v>-1199.04</v>
      </c>
      <c r="M23" s="30">
        <v>-269.8</v>
      </c>
      <c r="N23" s="30">
        <v>-129.54</v>
      </c>
      <c r="O23" s="30">
        <f t="shared" si="4"/>
        <v>-9202.56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-57578.4</v>
      </c>
      <c r="C27" s="30">
        <f>+C28+C30+C41+C42+C45-C46</f>
        <v>-51009.2</v>
      </c>
      <c r="D27" s="30">
        <f t="shared" si="6"/>
        <v>-46703.04</v>
      </c>
      <c r="E27" s="30">
        <f t="shared" si="6"/>
        <v>-7994.8</v>
      </c>
      <c r="F27" s="30">
        <f t="shared" si="6"/>
        <v>-29440.4</v>
      </c>
      <c r="G27" s="30">
        <f t="shared" si="6"/>
        <v>-50591.2</v>
      </c>
      <c r="H27" s="30">
        <f t="shared" si="6"/>
        <v>-11352.52</v>
      </c>
      <c r="I27" s="30">
        <f t="shared" si="6"/>
        <v>-56359.6</v>
      </c>
      <c r="J27" s="30">
        <f t="shared" si="6"/>
        <v>-42275.2</v>
      </c>
      <c r="K27" s="30">
        <f t="shared" si="6"/>
        <v>-36489.2</v>
      </c>
      <c r="L27" s="30">
        <f t="shared" si="6"/>
        <v>-31856</v>
      </c>
      <c r="M27" s="30">
        <f t="shared" si="6"/>
        <v>-17573.6</v>
      </c>
      <c r="N27" s="30">
        <f t="shared" si="6"/>
        <v>-15048</v>
      </c>
      <c r="O27" s="30">
        <f t="shared" si="6"/>
        <v>-454271.16</v>
      </c>
    </row>
    <row r="28" spans="1:15" ht="18.75" customHeight="1">
      <c r="A28" s="26" t="s">
        <v>40</v>
      </c>
      <c r="B28" s="31">
        <f>+B29</f>
        <v>-57578.4</v>
      </c>
      <c r="C28" s="31">
        <f>+C29</f>
        <v>-51009.2</v>
      </c>
      <c r="D28" s="31">
        <f aca="true" t="shared" si="7" ref="D28:O28">+D29</f>
        <v>-43709.6</v>
      </c>
      <c r="E28" s="31">
        <f t="shared" si="7"/>
        <v>-7994.8</v>
      </c>
      <c r="F28" s="31">
        <f t="shared" si="7"/>
        <v>-29440.4</v>
      </c>
      <c r="G28" s="31">
        <f t="shared" si="7"/>
        <v>-50591.2</v>
      </c>
      <c r="H28" s="31">
        <f t="shared" si="7"/>
        <v>-10410.4</v>
      </c>
      <c r="I28" s="31">
        <f t="shared" si="7"/>
        <v>-56359.6</v>
      </c>
      <c r="J28" s="31">
        <f t="shared" si="7"/>
        <v>-42275.2</v>
      </c>
      <c r="K28" s="31">
        <f t="shared" si="7"/>
        <v>-36489.2</v>
      </c>
      <c r="L28" s="31">
        <f t="shared" si="7"/>
        <v>-31856</v>
      </c>
      <c r="M28" s="31">
        <f t="shared" si="7"/>
        <v>-17573.6</v>
      </c>
      <c r="N28" s="31">
        <f t="shared" si="7"/>
        <v>-15048</v>
      </c>
      <c r="O28" s="31">
        <f t="shared" si="7"/>
        <v>-450335.6</v>
      </c>
    </row>
    <row r="29" spans="1:26" ht="18.75" customHeight="1">
      <c r="A29" s="27" t="s">
        <v>41</v>
      </c>
      <c r="B29" s="16">
        <f>ROUND((-B9)*$G$3,2)</f>
        <v>-57578.4</v>
      </c>
      <c r="C29" s="16">
        <f aca="true" t="shared" si="8" ref="C29:N29">ROUND((-C9)*$G$3,2)</f>
        <v>-51009.2</v>
      </c>
      <c r="D29" s="16">
        <f t="shared" si="8"/>
        <v>-43709.6</v>
      </c>
      <c r="E29" s="16">
        <f t="shared" si="8"/>
        <v>-7994.8</v>
      </c>
      <c r="F29" s="16">
        <f t="shared" si="8"/>
        <v>-29440.4</v>
      </c>
      <c r="G29" s="16">
        <f t="shared" si="8"/>
        <v>-50591.2</v>
      </c>
      <c r="H29" s="16">
        <f t="shared" si="8"/>
        <v>-10410.4</v>
      </c>
      <c r="I29" s="16">
        <f t="shared" si="8"/>
        <v>-56359.6</v>
      </c>
      <c r="J29" s="16">
        <f t="shared" si="8"/>
        <v>-42275.2</v>
      </c>
      <c r="K29" s="16">
        <f t="shared" si="8"/>
        <v>-36489.2</v>
      </c>
      <c r="L29" s="16">
        <f t="shared" si="8"/>
        <v>-31856</v>
      </c>
      <c r="M29" s="16">
        <f t="shared" si="8"/>
        <v>-17573.6</v>
      </c>
      <c r="N29" s="16">
        <f t="shared" si="8"/>
        <v>-15048</v>
      </c>
      <c r="O29" s="32">
        <f aca="true" t="shared" si="9" ref="O29:O46">SUM(B29:N29)</f>
        <v>-450335.6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-2993.44</v>
      </c>
      <c r="E41" s="35"/>
      <c r="F41" s="35"/>
      <c r="G41" s="35"/>
      <c r="H41" s="35">
        <v>-942.12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-3935.56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865728.22</v>
      </c>
      <c r="C44" s="36">
        <f t="shared" si="11"/>
        <v>623961.46</v>
      </c>
      <c r="D44" s="36">
        <f t="shared" si="11"/>
        <v>577340.72</v>
      </c>
      <c r="E44" s="36">
        <f t="shared" si="11"/>
        <v>169879.36000000002</v>
      </c>
      <c r="F44" s="36">
        <f t="shared" si="11"/>
        <v>597061.4</v>
      </c>
      <c r="G44" s="36">
        <f t="shared" si="11"/>
        <v>822710.1000000001</v>
      </c>
      <c r="H44" s="36">
        <f t="shared" si="11"/>
        <v>180277.96000000002</v>
      </c>
      <c r="I44" s="36">
        <f t="shared" si="11"/>
        <v>613290.16</v>
      </c>
      <c r="J44" s="36">
        <f t="shared" si="11"/>
        <v>573037.9400000001</v>
      </c>
      <c r="K44" s="36">
        <f t="shared" si="11"/>
        <v>750860.41</v>
      </c>
      <c r="L44" s="36">
        <f t="shared" si="11"/>
        <v>694734.9999999999</v>
      </c>
      <c r="M44" s="36">
        <f t="shared" si="11"/>
        <v>378629.47</v>
      </c>
      <c r="N44" s="36">
        <f t="shared" si="11"/>
        <v>202994.72000000003</v>
      </c>
      <c r="O44" s="36">
        <f>SUM(B44:N44)</f>
        <v>7050506.92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865728.22</v>
      </c>
      <c r="C50" s="51">
        <f t="shared" si="12"/>
        <v>623961.46</v>
      </c>
      <c r="D50" s="51">
        <f t="shared" si="12"/>
        <v>577340.72</v>
      </c>
      <c r="E50" s="51">
        <f t="shared" si="12"/>
        <v>169879.36</v>
      </c>
      <c r="F50" s="51">
        <f t="shared" si="12"/>
        <v>597061.41</v>
      </c>
      <c r="G50" s="51">
        <f t="shared" si="12"/>
        <v>822710.1</v>
      </c>
      <c r="H50" s="51">
        <f t="shared" si="12"/>
        <v>180277.96</v>
      </c>
      <c r="I50" s="51">
        <f t="shared" si="12"/>
        <v>613290.16</v>
      </c>
      <c r="J50" s="51">
        <f t="shared" si="12"/>
        <v>573037.94</v>
      </c>
      <c r="K50" s="51">
        <f t="shared" si="12"/>
        <v>750860.4</v>
      </c>
      <c r="L50" s="51">
        <f t="shared" si="12"/>
        <v>694735</v>
      </c>
      <c r="M50" s="51">
        <f t="shared" si="12"/>
        <v>378629.47</v>
      </c>
      <c r="N50" s="51">
        <f t="shared" si="12"/>
        <v>202994.72</v>
      </c>
      <c r="O50" s="36">
        <f t="shared" si="12"/>
        <v>7050506.92</v>
      </c>
      <c r="Q50"/>
    </row>
    <row r="51" spans="1:18" ht="18.75" customHeight="1">
      <c r="A51" s="26" t="s">
        <v>57</v>
      </c>
      <c r="B51" s="51">
        <v>710708.29</v>
      </c>
      <c r="C51" s="51">
        <v>454472.18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1165180.47</v>
      </c>
      <c r="P51"/>
      <c r="Q51"/>
      <c r="R51" s="43"/>
    </row>
    <row r="52" spans="1:16" ht="18.75" customHeight="1">
      <c r="A52" s="26" t="s">
        <v>58</v>
      </c>
      <c r="B52" s="51">
        <v>155019.93</v>
      </c>
      <c r="C52" s="51">
        <v>169489.28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324509.20999999996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577340.72</v>
      </c>
      <c r="E53" s="52">
        <v>0</v>
      </c>
      <c r="F53" s="52">
        <v>0</v>
      </c>
      <c r="G53" s="52">
        <v>0</v>
      </c>
      <c r="H53" s="51">
        <v>180277.96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757618.6799999999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169879.36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169879.36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597061.41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597061.41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822710.1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822710.1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613290.16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613290.16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573037.94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573037.94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750860.4</v>
      </c>
      <c r="L59" s="31">
        <v>694735</v>
      </c>
      <c r="M59" s="52">
        <v>0</v>
      </c>
      <c r="N59" s="52">
        <v>0</v>
      </c>
      <c r="O59" s="36">
        <f t="shared" si="13"/>
        <v>1445595.4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378629.47</v>
      </c>
      <c r="N60" s="52">
        <v>0</v>
      </c>
      <c r="O60" s="36">
        <f t="shared" si="13"/>
        <v>378629.47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202994.72</v>
      </c>
      <c r="O61" s="55">
        <f t="shared" si="13"/>
        <v>202994.72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2021-01-27T17:59:53Z</dcterms:modified>
  <cp:category/>
  <cp:version/>
  <cp:contentType/>
  <cp:contentStatus/>
</cp:coreProperties>
</file>