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<sst xmlns="http://schemas.openxmlformats.org/spreadsheetml/2006/main" count="79" uniqueCount="76">
  <si>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</si>
  <si>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</si>
  <si>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</si>
  <si>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</si>
  <si>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</si>
  <si>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</si>
  <si>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</si>
  <si>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</si>
  <si>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</si>
  <si>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</si>
  <si>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</si>
  <si>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</si>
  <si>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</si>
  <si>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</si>
  <si>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</si>
  <si>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</si>
  <si>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</si>
  <si>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</si>
  <si>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</si>
  <si>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</si>
  <si>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</si>
  <si>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</si>
  <si>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</si>
  <si>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</si>
  <si>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</si>
  <si>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</si>
  <si>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</si>
  <si>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</si>
  <si>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</si>
  <si>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</si>
  <si>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</si>
  <si>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</si>
  <si>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</si>
  <si>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</si>
  <si>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</si>
  <si>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</si>
  <si>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</si>
  <si>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</si>
  <si>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</si>
  <si>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</si>
  <si>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</si>
  <si>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</si>
  <si>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</si>
  <si>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</si>
  <si>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</si>
  <si>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</si>
  <si>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</si>
  <si>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</si>
  <si>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</si>
  <si>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</si>
  <si>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</si>
  <si>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</si>
  <si>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</si>
  <si>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</si>
  <si>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</si>
  <si>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</si>
  <si>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</si>
  <si>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</si>
  <si>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</si>
  <si>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</si>
  <si>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</si>
  <si>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</si>
  <si>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</si>
  <si>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</si>
  <si>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</si>
  <si>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</si>
  <si>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</si>
  <si>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</si>
  <si>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</si>
  <si>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</si>
  <si>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</si>
  <si>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</si>
  <si>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</si>
  <si>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18/01/21 - VENCIMENTO 26/01/21</t>
  </si>
  <si>
    <t>5.3. Revisão de Remuneração pelo Transporte Coletivo (1)</t>
  </si>
  <si>
    <t>Nota: (1) Revisão período de 17/03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</si>
</sst>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64</xdr:row>
      <xdr:rowOff>0</xdr:rowOff>
    </xdr:from>
    <xdr:to>
      <xdr:col>4</xdr:col>
      <xdr:colOff>866775</xdr:colOff>
      <xdr:row>65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4400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866775</xdr:colOff>
      <xdr:row>65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82850" y="154400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6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279626</v>
      </c>
      <c r="C7" s="9">
        <f t="shared" si="0"/>
        <v>200861</v>
      </c>
      <c r="D7" s="9">
        <f t="shared" si="0"/>
        <v>226777</v>
      </c>
      <c r="E7" s="9">
        <f t="shared" si="0"/>
        <v>47687</v>
      </c>
      <c r="F7" s="9">
        <f t="shared" si="0"/>
        <v>155105</v>
      </c>
      <c r="G7" s="9">
        <f t="shared" si="0"/>
        <v>254147</v>
      </c>
      <c r="H7" s="9">
        <f t="shared" si="0"/>
        <v>40034</v>
      </c>
      <c r="I7" s="9">
        <f t="shared" si="0"/>
        <v>200169</v>
      </c>
      <c r="J7" s="9">
        <f t="shared" si="0"/>
        <v>183908</v>
      </c>
      <c r="K7" s="9">
        <f t="shared" si="0"/>
        <v>240640</v>
      </c>
      <c r="L7" s="9">
        <f t="shared" si="0"/>
        <v>193517</v>
      </c>
      <c r="M7" s="9">
        <f t="shared" si="0"/>
        <v>87479</v>
      </c>
      <c r="N7" s="9">
        <f t="shared" si="0"/>
        <v>56712</v>
      </c>
      <c r="O7" s="9">
        <f t="shared" si="0"/>
        <v>2166662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13454</v>
      </c>
      <c r="C8" s="11">
        <f t="shared" si="1"/>
        <v>12355</v>
      </c>
      <c r="D8" s="11">
        <f t="shared" si="1"/>
        <v>10402</v>
      </c>
      <c r="E8" s="11">
        <f t="shared" si="1"/>
        <v>1794</v>
      </c>
      <c r="F8" s="11">
        <f t="shared" si="1"/>
        <v>7006</v>
      </c>
      <c r="G8" s="11">
        <f t="shared" si="1"/>
        <v>11249</v>
      </c>
      <c r="H8" s="11">
        <f t="shared" si="1"/>
        <v>2298</v>
      </c>
      <c r="I8" s="11">
        <f t="shared" si="1"/>
        <v>12515</v>
      </c>
      <c r="J8" s="11">
        <f t="shared" si="1"/>
        <v>9866</v>
      </c>
      <c r="K8" s="11">
        <f t="shared" si="1"/>
        <v>8401</v>
      </c>
      <c r="L8" s="11">
        <f t="shared" si="1"/>
        <v>7500</v>
      </c>
      <c r="M8" s="11">
        <f t="shared" si="1"/>
        <v>4147</v>
      </c>
      <c r="N8" s="11">
        <f t="shared" si="1"/>
        <v>3572</v>
      </c>
      <c r="O8" s="11">
        <f t="shared" si="1"/>
        <v>104559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13454</v>
      </c>
      <c r="C9" s="11">
        <v>12355</v>
      </c>
      <c r="D9" s="11">
        <v>10402</v>
      </c>
      <c r="E9" s="11">
        <v>1794</v>
      </c>
      <c r="F9" s="11">
        <v>7006</v>
      </c>
      <c r="G9" s="11">
        <v>11249</v>
      </c>
      <c r="H9" s="11">
        <v>2298</v>
      </c>
      <c r="I9" s="11">
        <v>12513</v>
      </c>
      <c r="J9" s="11">
        <v>9866</v>
      </c>
      <c r="K9" s="11">
        <v>8398</v>
      </c>
      <c r="L9" s="11">
        <v>7500</v>
      </c>
      <c r="M9" s="11">
        <v>4143</v>
      </c>
      <c r="N9" s="11">
        <v>3572</v>
      </c>
      <c r="O9" s="11">
        <f>SUM(B9:N9)</f>
        <v>104550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266172</v>
      </c>
      <c r="C11" s="13">
        <v>188506</v>
      </c>
      <c r="D11" s="13">
        <v>216375</v>
      </c>
      <c r="E11" s="13">
        <v>45893</v>
      </c>
      <c r="F11" s="13">
        <v>148099</v>
      </c>
      <c r="G11" s="13">
        <v>242898</v>
      </c>
      <c r="H11" s="13">
        <v>37736</v>
      </c>
      <c r="I11" s="13">
        <v>187654</v>
      </c>
      <c r="J11" s="13">
        <v>174042</v>
      </c>
      <c r="K11" s="13">
        <v>232239</v>
      </c>
      <c r="L11" s="13">
        <v>186017</v>
      </c>
      <c r="M11" s="13">
        <v>83332</v>
      </c>
      <c r="N11" s="13">
        <v>53140</v>
      </c>
      <c r="O11" s="11">
        <f>SUM(B11:N11)</f>
        <v>2062103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1.342701435457395</v>
      </c>
      <c r="C15" s="19">
        <v>1.377705620966899</v>
      </c>
      <c r="D15" s="19">
        <v>1.273759302963791</v>
      </c>
      <c r="E15" s="19">
        <v>1.001429189269441</v>
      </c>
      <c r="F15" s="19">
        <v>1.619391494627966</v>
      </c>
      <c r="G15" s="19">
        <v>1.684356694852138</v>
      </c>
      <c r="H15" s="19">
        <v>1.793646829353634</v>
      </c>
      <c r="I15" s="19">
        <v>1.355949231539993</v>
      </c>
      <c r="J15" s="19">
        <v>1.349174282253967</v>
      </c>
      <c r="K15" s="19">
        <v>1.3310929522198</v>
      </c>
      <c r="L15" s="19">
        <v>1.372660752475041</v>
      </c>
      <c r="M15" s="19">
        <v>1.437427549017092</v>
      </c>
      <c r="N15" s="19">
        <v>1.394877239578917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914065</v>
      </c>
      <c r="C17" s="24">
        <f aca="true" t="shared" si="2" ref="C17:N17">C18+C19+C20+C21+C22+C23+C24+C25</f>
        <v>674579.08</v>
      </c>
      <c r="D17" s="24">
        <f t="shared" si="2"/>
        <v>616561.1200000001</v>
      </c>
      <c r="E17" s="24">
        <f t="shared" si="2"/>
        <v>175408.84</v>
      </c>
      <c r="F17" s="24">
        <f t="shared" si="2"/>
        <v>603790.61</v>
      </c>
      <c r="G17" s="24">
        <f t="shared" si="2"/>
        <v>863506.1300000001</v>
      </c>
      <c r="H17" s="24">
        <f t="shared" si="2"/>
        <v>189866.58000000005</v>
      </c>
      <c r="I17" s="24">
        <f t="shared" si="2"/>
        <v>661690.01</v>
      </c>
      <c r="J17" s="24">
        <f t="shared" si="2"/>
        <v>599690.22</v>
      </c>
      <c r="K17" s="24">
        <f t="shared" si="2"/>
        <v>752654.78</v>
      </c>
      <c r="L17" s="24">
        <f t="shared" si="2"/>
        <v>712128.3099999998</v>
      </c>
      <c r="M17" s="24">
        <f t="shared" si="2"/>
        <v>392158.39999999997</v>
      </c>
      <c r="N17" s="24">
        <f t="shared" si="2"/>
        <v>217635.85000000003</v>
      </c>
      <c r="O17" s="24">
        <f>O18+O19+O20+O21+O22+O23+O24+O25</f>
        <v>7373734.930000002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616631.26</v>
      </c>
      <c r="C18" s="30">
        <f t="shared" si="3"/>
        <v>457460.93</v>
      </c>
      <c r="D18" s="30">
        <f t="shared" si="3"/>
        <v>452850.99</v>
      </c>
      <c r="E18" s="30">
        <f t="shared" si="3"/>
        <v>162903.56</v>
      </c>
      <c r="F18" s="30">
        <f t="shared" si="3"/>
        <v>358866.44</v>
      </c>
      <c r="G18" s="30">
        <f t="shared" si="3"/>
        <v>483387.59</v>
      </c>
      <c r="H18" s="30">
        <f t="shared" si="3"/>
        <v>102098.71</v>
      </c>
      <c r="I18" s="30">
        <f t="shared" si="3"/>
        <v>452261.84</v>
      </c>
      <c r="J18" s="30">
        <f t="shared" si="3"/>
        <v>418225.18</v>
      </c>
      <c r="K18" s="30">
        <f t="shared" si="3"/>
        <v>517640.7</v>
      </c>
      <c r="L18" s="30">
        <f t="shared" si="3"/>
        <v>473768.32</v>
      </c>
      <c r="M18" s="30">
        <f t="shared" si="3"/>
        <v>247408.11</v>
      </c>
      <c r="N18" s="30">
        <f t="shared" si="3"/>
        <v>144950.2</v>
      </c>
      <c r="O18" s="30">
        <f aca="true" t="shared" si="4" ref="O18:O25">SUM(B18:N18)</f>
        <v>4888453.830000001</v>
      </c>
    </row>
    <row r="19" spans="1:23" ht="18.75" customHeight="1">
      <c r="A19" s="26" t="s">
        <v>35</v>
      </c>
      <c r="B19" s="30">
        <f>IF(B15&lt;&gt;0,ROUND((B15-1)*B18,2),0)</f>
        <v>211320.42</v>
      </c>
      <c r="C19" s="30">
        <f aca="true" t="shared" si="5" ref="C19:N19">IF(C15&lt;&gt;0,ROUND((C15-1)*C18,2),0)</f>
        <v>172785.56</v>
      </c>
      <c r="D19" s="30">
        <f t="shared" si="5"/>
        <v>123972.17</v>
      </c>
      <c r="E19" s="30">
        <f t="shared" si="5"/>
        <v>232.82</v>
      </c>
      <c r="F19" s="30">
        <f t="shared" si="5"/>
        <v>222278.82</v>
      </c>
      <c r="G19" s="30">
        <f t="shared" si="5"/>
        <v>330809.53</v>
      </c>
      <c r="H19" s="30">
        <f t="shared" si="5"/>
        <v>81030.32</v>
      </c>
      <c r="I19" s="30">
        <f t="shared" si="5"/>
        <v>160982.25</v>
      </c>
      <c r="J19" s="30">
        <f t="shared" si="5"/>
        <v>146033.48</v>
      </c>
      <c r="K19" s="30">
        <f t="shared" si="5"/>
        <v>171387.19</v>
      </c>
      <c r="L19" s="30">
        <f t="shared" si="5"/>
        <v>176554.86</v>
      </c>
      <c r="M19" s="30">
        <f t="shared" si="5"/>
        <v>108223.12</v>
      </c>
      <c r="N19" s="30">
        <f t="shared" si="5"/>
        <v>57237.53</v>
      </c>
      <c r="O19" s="30">
        <f t="shared" si="4"/>
        <v>1962848.07</v>
      </c>
      <c r="W19" s="60"/>
    </row>
    <row r="20" spans="1:15" ht="18.75" customHeight="1">
      <c r="A20" s="26" t="s">
        <v>36</v>
      </c>
      <c r="B20" s="30">
        <v>34307.66</v>
      </c>
      <c r="C20" s="30">
        <v>23155.86</v>
      </c>
      <c r="D20" s="30">
        <v>17371.89</v>
      </c>
      <c r="E20" s="30">
        <v>6576.86</v>
      </c>
      <c r="F20" s="30">
        <v>13966.64</v>
      </c>
      <c r="G20" s="30">
        <v>24468.71</v>
      </c>
      <c r="H20" s="30">
        <v>4062.81</v>
      </c>
      <c r="I20" s="30">
        <v>13547.95</v>
      </c>
      <c r="J20" s="30">
        <v>21719.57</v>
      </c>
      <c r="K20" s="30">
        <v>29855.16</v>
      </c>
      <c r="L20" s="30">
        <v>28394.75</v>
      </c>
      <c r="M20" s="30">
        <v>11556.93</v>
      </c>
      <c r="N20" s="30">
        <v>7190.96</v>
      </c>
      <c r="O20" s="30">
        <f t="shared" si="4"/>
        <v>236175.75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-2190.08</v>
      </c>
      <c r="E23" s="30">
        <v>-638.46</v>
      </c>
      <c r="F23" s="30">
        <v>-1613.64</v>
      </c>
      <c r="G23" s="30">
        <v>-580.58</v>
      </c>
      <c r="H23" s="30">
        <v>-482.34</v>
      </c>
      <c r="I23" s="30">
        <v>-150.32</v>
      </c>
      <c r="J23" s="30">
        <v>-3352.36</v>
      </c>
      <c r="K23" s="30">
        <v>-1209.42</v>
      </c>
      <c r="L23" s="30">
        <v>-1498.8</v>
      </c>
      <c r="M23" s="30">
        <v>-269.8</v>
      </c>
      <c r="N23" s="30">
        <v>-64.77</v>
      </c>
      <c r="O23" s="30">
        <f t="shared" si="4"/>
        <v>-12198.89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293603.76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-59197.6</v>
      </c>
      <c r="C27" s="30">
        <f>+C28+C30+C41+C42+C45-C46</f>
        <v>-54362</v>
      </c>
      <c r="D27" s="30">
        <f t="shared" si="6"/>
        <v>-48724.83</v>
      </c>
      <c r="E27" s="30">
        <f t="shared" si="6"/>
        <v>-7893.6</v>
      </c>
      <c r="F27" s="30">
        <f t="shared" si="6"/>
        <v>-30826.4</v>
      </c>
      <c r="G27" s="30">
        <f t="shared" si="6"/>
        <v>-49495.6</v>
      </c>
      <c r="H27" s="30">
        <f t="shared" si="6"/>
        <v>-11044.5</v>
      </c>
      <c r="I27" s="30">
        <f t="shared" si="6"/>
        <v>-55057.2</v>
      </c>
      <c r="J27" s="30">
        <f t="shared" si="6"/>
        <v>-43410.4</v>
      </c>
      <c r="K27" s="30">
        <f t="shared" si="6"/>
        <v>-36951.2</v>
      </c>
      <c r="L27" s="30">
        <f t="shared" si="6"/>
        <v>-33000</v>
      </c>
      <c r="M27" s="30">
        <f t="shared" si="6"/>
        <v>-18229.2</v>
      </c>
      <c r="N27" s="30">
        <f t="shared" si="6"/>
        <v>-15716.8</v>
      </c>
      <c r="O27" s="30">
        <f t="shared" si="6"/>
        <v>-463909.3300000001</v>
      </c>
    </row>
    <row r="28" spans="1:15" ht="18.75" customHeight="1">
      <c r="A28" s="26" t="s">
        <v>40</v>
      </c>
      <c r="B28" s="31">
        <f>+B29</f>
        <v>-59197.6</v>
      </c>
      <c r="C28" s="31">
        <f>+C29</f>
        <v>-54362</v>
      </c>
      <c r="D28" s="31">
        <f aca="true" t="shared" si="7" ref="D28:O28">+D29</f>
        <v>-45768.8</v>
      </c>
      <c r="E28" s="31">
        <f t="shared" si="7"/>
        <v>-7893.6</v>
      </c>
      <c r="F28" s="31">
        <f t="shared" si="7"/>
        <v>-30826.4</v>
      </c>
      <c r="G28" s="31">
        <f t="shared" si="7"/>
        <v>-49495.6</v>
      </c>
      <c r="H28" s="31">
        <f t="shared" si="7"/>
        <v>-10111.2</v>
      </c>
      <c r="I28" s="31">
        <f t="shared" si="7"/>
        <v>-55057.2</v>
      </c>
      <c r="J28" s="31">
        <f t="shared" si="7"/>
        <v>-43410.4</v>
      </c>
      <c r="K28" s="31">
        <f t="shared" si="7"/>
        <v>-36951.2</v>
      </c>
      <c r="L28" s="31">
        <f t="shared" si="7"/>
        <v>-33000</v>
      </c>
      <c r="M28" s="31">
        <f t="shared" si="7"/>
        <v>-18229.2</v>
      </c>
      <c r="N28" s="31">
        <f t="shared" si="7"/>
        <v>-15716.8</v>
      </c>
      <c r="O28" s="31">
        <f t="shared" si="7"/>
        <v>-460020.00000000006</v>
      </c>
    </row>
    <row r="29" spans="1:26" ht="18.75" customHeight="1">
      <c r="A29" s="27" t="s">
        <v>41</v>
      </c>
      <c r="B29" s="16">
        <f>ROUND((-B9)*$G$3,2)</f>
        <v>-59197.6</v>
      </c>
      <c r="C29" s="16">
        <f aca="true" t="shared" si="8" ref="C29:N29">ROUND((-C9)*$G$3,2)</f>
        <v>-54362</v>
      </c>
      <c r="D29" s="16">
        <f t="shared" si="8"/>
        <v>-45768.8</v>
      </c>
      <c r="E29" s="16">
        <f t="shared" si="8"/>
        <v>-7893.6</v>
      </c>
      <c r="F29" s="16">
        <f t="shared" si="8"/>
        <v>-30826.4</v>
      </c>
      <c r="G29" s="16">
        <f t="shared" si="8"/>
        <v>-49495.6</v>
      </c>
      <c r="H29" s="16">
        <f t="shared" si="8"/>
        <v>-10111.2</v>
      </c>
      <c r="I29" s="16">
        <f t="shared" si="8"/>
        <v>-55057.2</v>
      </c>
      <c r="J29" s="16">
        <f t="shared" si="8"/>
        <v>-43410.4</v>
      </c>
      <c r="K29" s="16">
        <f t="shared" si="8"/>
        <v>-36951.2</v>
      </c>
      <c r="L29" s="16">
        <f t="shared" si="8"/>
        <v>-33000</v>
      </c>
      <c r="M29" s="16">
        <f t="shared" si="8"/>
        <v>-18229.2</v>
      </c>
      <c r="N29" s="16">
        <f t="shared" si="8"/>
        <v>-15716.8</v>
      </c>
      <c r="O29" s="32">
        <f aca="true" t="shared" si="9" ref="O29:O46">SUM(B29:N29)</f>
        <v>-460020.00000000006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-2956.03</v>
      </c>
      <c r="E41" s="35"/>
      <c r="F41" s="35"/>
      <c r="G41" s="35"/>
      <c r="H41" s="35">
        <v>-933.3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-3889.33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854867.4</v>
      </c>
      <c r="C44" s="36">
        <f t="shared" si="11"/>
        <v>620217.08</v>
      </c>
      <c r="D44" s="36">
        <f t="shared" si="11"/>
        <v>567836.2900000002</v>
      </c>
      <c r="E44" s="36">
        <f t="shared" si="11"/>
        <v>167515.24</v>
      </c>
      <c r="F44" s="36">
        <f t="shared" si="11"/>
        <v>572964.21</v>
      </c>
      <c r="G44" s="36">
        <f t="shared" si="11"/>
        <v>814010.5300000001</v>
      </c>
      <c r="H44" s="36">
        <f t="shared" si="11"/>
        <v>178822.08000000005</v>
      </c>
      <c r="I44" s="36">
        <f t="shared" si="11"/>
        <v>606632.81</v>
      </c>
      <c r="J44" s="36">
        <f t="shared" si="11"/>
        <v>556279.82</v>
      </c>
      <c r="K44" s="36">
        <f t="shared" si="11"/>
        <v>715703.5800000001</v>
      </c>
      <c r="L44" s="36">
        <f t="shared" si="11"/>
        <v>679128.3099999998</v>
      </c>
      <c r="M44" s="36">
        <f t="shared" si="11"/>
        <v>373929.19999999995</v>
      </c>
      <c r="N44" s="36">
        <f t="shared" si="11"/>
        <v>201919.05000000005</v>
      </c>
      <c r="O44" s="36">
        <f>SUM(B44:N44)</f>
        <v>6909825.600000001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854867.39</v>
      </c>
      <c r="C50" s="51">
        <f t="shared" si="12"/>
        <v>620217.08</v>
      </c>
      <c r="D50" s="51">
        <f t="shared" si="12"/>
        <v>567836.29</v>
      </c>
      <c r="E50" s="51">
        <f t="shared" si="12"/>
        <v>167515.24</v>
      </c>
      <c r="F50" s="51">
        <f t="shared" si="12"/>
        <v>572964.21</v>
      </c>
      <c r="G50" s="51">
        <f t="shared" si="12"/>
        <v>814010.54</v>
      </c>
      <c r="H50" s="51">
        <f t="shared" si="12"/>
        <v>178822.08</v>
      </c>
      <c r="I50" s="51">
        <f t="shared" si="12"/>
        <v>606632.82</v>
      </c>
      <c r="J50" s="51">
        <f t="shared" si="12"/>
        <v>556279.82</v>
      </c>
      <c r="K50" s="51">
        <f t="shared" si="12"/>
        <v>715703.58</v>
      </c>
      <c r="L50" s="51">
        <f t="shared" si="12"/>
        <v>679128.31</v>
      </c>
      <c r="M50" s="51">
        <f t="shared" si="12"/>
        <v>373929.2</v>
      </c>
      <c r="N50" s="51">
        <f t="shared" si="12"/>
        <v>201919.06</v>
      </c>
      <c r="O50" s="36">
        <f t="shared" si="12"/>
        <v>6909825.620000001</v>
      </c>
      <c r="Q50"/>
    </row>
    <row r="51" spans="1:18" ht="18.75" customHeight="1">
      <c r="A51" s="26" t="s">
        <v>57</v>
      </c>
      <c r="B51" s="51">
        <v>701911.02</v>
      </c>
      <c r="C51" s="51">
        <v>451776.22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1153687.24</v>
      </c>
      <c r="P51"/>
      <c r="Q51"/>
      <c r="R51" s="43"/>
    </row>
    <row r="52" spans="1:16" ht="18.75" customHeight="1">
      <c r="A52" s="26" t="s">
        <v>58</v>
      </c>
      <c r="B52" s="51">
        <v>152956.37</v>
      </c>
      <c r="C52" s="51">
        <v>168440.86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321397.23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567836.29</v>
      </c>
      <c r="E53" s="52">
        <v>0</v>
      </c>
      <c r="F53" s="52">
        <v>0</v>
      </c>
      <c r="G53" s="52">
        <v>0</v>
      </c>
      <c r="H53" s="51">
        <v>178822.08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746658.37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167515.24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167515.24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572964.21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572964.21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814010.54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814010.54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606632.82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606632.82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556279.82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556279.82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715703.58</v>
      </c>
      <c r="L59" s="31">
        <v>679128.31</v>
      </c>
      <c r="M59" s="52">
        <v>0</v>
      </c>
      <c r="N59" s="52">
        <v>0</v>
      </c>
      <c r="O59" s="36">
        <f t="shared" si="13"/>
        <v>1394831.8900000001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373929.2</v>
      </c>
      <c r="N60" s="52">
        <v>0</v>
      </c>
      <c r="O60" s="36">
        <f t="shared" si="13"/>
        <v>373929.2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201919.06</v>
      </c>
      <c r="O61" s="55">
        <f t="shared" si="13"/>
        <v>201919.06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2021-01-22T19:31:33Z</dcterms:modified>
  <cp:category/>
  <cp:version/>
  <cp:contentType/>
  <cp:contentStatus/>
</cp:coreProperties>
</file>