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<sst xmlns="http://schemas.openxmlformats.org/spreadsheetml/2006/main" count="79" uniqueCount="76">
  <si>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</si>
  <si>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</si>
  <si>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</si>
  <si>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</si>
  <si>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</si>
  <si>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</si>
  <si>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</si>
  <si>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</si>
  <si>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</si>
  <si>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</si>
  <si>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</si>
  <si>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</si>
  <si>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</si>
  <si>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</si>
  <si>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</si>
  <si>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</si>
  <si>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</si>
  <si>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</si>
  <si>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</si>
  <si>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</si>
  <si>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</si>
  <si>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</si>
  <si>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</si>
  <si>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</si>
  <si>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</si>
  <si>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</si>
  <si>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</si>
  <si>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</si>
  <si>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</si>
  <si>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</si>
  <si>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</si>
  <si>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</si>
  <si>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</si>
  <si>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</si>
  <si>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</si>
  <si>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</si>
  <si>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</si>
  <si>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</si>
  <si>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</si>
  <si>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</si>
  <si>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</si>
  <si>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</si>
  <si>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</si>
  <si>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</si>
  <si>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</si>
  <si>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</si>
  <si>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</si>
  <si>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</si>
  <si>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</si>
  <si>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</si>
  <si>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</si>
  <si>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</si>
  <si>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</si>
  <si>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</si>
  <si>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</si>
  <si>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</si>
  <si>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</si>
  <si>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</si>
  <si>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</si>
  <si>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</si>
  <si>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</si>
  <si>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</si>
  <si>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</si>
  <si>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</si>
  <si>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</si>
  <si>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</si>
  <si>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</si>
  <si>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</si>
  <si>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</si>
  <si>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</si>
  <si>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</si>
  <si>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</si>
  <si>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</si>
  <si>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12/01/21 - VENCIMENTO 19/01/21</t>
  </si>
  <si>
    <t>5.3. Revisão de Remuneração pelo Transporte Coletivo (1)</t>
  </si>
  <si>
    <t>Nota: (1) Revisões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</si>
</sst>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277480</v>
      </c>
      <c r="C7" s="9">
        <f t="shared" si="0"/>
        <v>199603</v>
      </c>
      <c r="D7" s="9">
        <f t="shared" si="0"/>
        <v>229960</v>
      </c>
      <c r="E7" s="9">
        <f t="shared" si="0"/>
        <v>47649</v>
      </c>
      <c r="F7" s="9">
        <f t="shared" si="0"/>
        <v>156441</v>
      </c>
      <c r="G7" s="9">
        <f t="shared" si="0"/>
        <v>258832</v>
      </c>
      <c r="H7" s="9">
        <f t="shared" si="0"/>
        <v>39237</v>
      </c>
      <c r="I7" s="9">
        <f t="shared" si="0"/>
        <v>202393</v>
      </c>
      <c r="J7" s="9">
        <f t="shared" si="0"/>
        <v>186614</v>
      </c>
      <c r="K7" s="9">
        <f t="shared" si="0"/>
        <v>257542</v>
      </c>
      <c r="L7" s="9">
        <f t="shared" si="0"/>
        <v>199274</v>
      </c>
      <c r="M7" s="9">
        <f t="shared" si="0"/>
        <v>88179</v>
      </c>
      <c r="N7" s="9">
        <f t="shared" si="0"/>
        <v>56850</v>
      </c>
      <c r="O7" s="9">
        <f t="shared" si="0"/>
        <v>2200054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12451</v>
      </c>
      <c r="C8" s="11">
        <f t="shared" si="1"/>
        <v>11351</v>
      </c>
      <c r="D8" s="11">
        <f t="shared" si="1"/>
        <v>9818</v>
      </c>
      <c r="E8" s="11">
        <f t="shared" si="1"/>
        <v>1782</v>
      </c>
      <c r="F8" s="11">
        <f t="shared" si="1"/>
        <v>6675</v>
      </c>
      <c r="G8" s="11">
        <f t="shared" si="1"/>
        <v>10995</v>
      </c>
      <c r="H8" s="11">
        <f t="shared" si="1"/>
        <v>2260</v>
      </c>
      <c r="I8" s="11">
        <f t="shared" si="1"/>
        <v>12422</v>
      </c>
      <c r="J8" s="11">
        <f t="shared" si="1"/>
        <v>9308</v>
      </c>
      <c r="K8" s="11">
        <f t="shared" si="1"/>
        <v>8262</v>
      </c>
      <c r="L8" s="11">
        <f t="shared" si="1"/>
        <v>7046</v>
      </c>
      <c r="M8" s="11">
        <f t="shared" si="1"/>
        <v>3939</v>
      </c>
      <c r="N8" s="11">
        <f t="shared" si="1"/>
        <v>3192</v>
      </c>
      <c r="O8" s="11">
        <f t="shared" si="1"/>
        <v>99501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12451</v>
      </c>
      <c r="C9" s="11">
        <v>11351</v>
      </c>
      <c r="D9" s="11">
        <v>9818</v>
      </c>
      <c r="E9" s="11">
        <v>1782</v>
      </c>
      <c r="F9" s="11">
        <v>6675</v>
      </c>
      <c r="G9" s="11">
        <v>10995</v>
      </c>
      <c r="H9" s="11">
        <v>2257</v>
      </c>
      <c r="I9" s="11">
        <v>12421</v>
      </c>
      <c r="J9" s="11">
        <v>9308</v>
      </c>
      <c r="K9" s="11">
        <v>8256</v>
      </c>
      <c r="L9" s="11">
        <v>7046</v>
      </c>
      <c r="M9" s="11">
        <v>3938</v>
      </c>
      <c r="N9" s="11">
        <v>3192</v>
      </c>
      <c r="O9" s="11">
        <f>SUM(B9:N9)</f>
        <v>99490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1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265029</v>
      </c>
      <c r="C11" s="13">
        <v>188252</v>
      </c>
      <c r="D11" s="13">
        <v>220142</v>
      </c>
      <c r="E11" s="13">
        <v>45867</v>
      </c>
      <c r="F11" s="13">
        <v>149766</v>
      </c>
      <c r="G11" s="13">
        <v>247837</v>
      </c>
      <c r="H11" s="13">
        <v>36977</v>
      </c>
      <c r="I11" s="13">
        <v>189971</v>
      </c>
      <c r="J11" s="13">
        <v>177306</v>
      </c>
      <c r="K11" s="13">
        <v>249280</v>
      </c>
      <c r="L11" s="13">
        <v>192228</v>
      </c>
      <c r="M11" s="13">
        <v>84240</v>
      </c>
      <c r="N11" s="13">
        <v>53658</v>
      </c>
      <c r="O11" s="11">
        <f>SUM(B11:N11)</f>
        <v>2100553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1.358955247163024</v>
      </c>
      <c r="C15" s="19">
        <v>1.389609099595969</v>
      </c>
      <c r="D15" s="19">
        <v>1.263217523843067</v>
      </c>
      <c r="E15" s="19">
        <v>1.007439740202666</v>
      </c>
      <c r="F15" s="19">
        <v>1.618057220780385</v>
      </c>
      <c r="G15" s="19">
        <v>1.652843212969553</v>
      </c>
      <c r="H15" s="19">
        <v>1.892874470146375</v>
      </c>
      <c r="I15" s="19">
        <v>1.343746418820412</v>
      </c>
      <c r="J15" s="19">
        <v>1.333761375291199</v>
      </c>
      <c r="K15" s="19">
        <v>1.271546822037085</v>
      </c>
      <c r="L15" s="19">
        <v>1.346290382939003</v>
      </c>
      <c r="M15" s="19">
        <v>1.402247593356795</v>
      </c>
      <c r="N15" s="19">
        <v>1.389136008934864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917278.9299999999</v>
      </c>
      <c r="C17" s="24">
        <f aca="true" t="shared" si="2" ref="C17:N17">C18+C19+C20+C21+C22+C23+C24+C25</f>
        <v>676190.2699999999</v>
      </c>
      <c r="D17" s="24">
        <f t="shared" si="2"/>
        <v>619807.69</v>
      </c>
      <c r="E17" s="24">
        <f t="shared" si="2"/>
        <v>176082.9</v>
      </c>
      <c r="F17" s="24">
        <f t="shared" si="2"/>
        <v>608555.3600000001</v>
      </c>
      <c r="G17" s="24">
        <f t="shared" si="2"/>
        <v>861055.5800000001</v>
      </c>
      <c r="H17" s="24">
        <f t="shared" si="2"/>
        <v>196616.18</v>
      </c>
      <c r="I17" s="24">
        <f t="shared" si="2"/>
        <v>662942.97</v>
      </c>
      <c r="J17" s="24">
        <f t="shared" si="2"/>
        <v>601705.8</v>
      </c>
      <c r="K17" s="24">
        <f t="shared" si="2"/>
        <v>767816.7899999999</v>
      </c>
      <c r="L17" s="24">
        <f t="shared" si="2"/>
        <v>718080.96</v>
      </c>
      <c r="M17" s="24">
        <f t="shared" si="2"/>
        <v>385563.26999999996</v>
      </c>
      <c r="N17" s="24">
        <f t="shared" si="2"/>
        <v>216942.36000000004</v>
      </c>
      <c r="O17" s="24">
        <f>O18+O19+O20+O21+O22+O23+O24+O25</f>
        <v>7408639.0600000005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611898.9</v>
      </c>
      <c r="C18" s="30">
        <f t="shared" si="3"/>
        <v>454595.83</v>
      </c>
      <c r="D18" s="30">
        <f t="shared" si="3"/>
        <v>459207.12</v>
      </c>
      <c r="E18" s="30">
        <f t="shared" si="3"/>
        <v>162773.75</v>
      </c>
      <c r="F18" s="30">
        <f t="shared" si="3"/>
        <v>361957.54</v>
      </c>
      <c r="G18" s="30">
        <f t="shared" si="3"/>
        <v>492298.46</v>
      </c>
      <c r="H18" s="30">
        <f t="shared" si="3"/>
        <v>100066.12</v>
      </c>
      <c r="I18" s="30">
        <f t="shared" si="3"/>
        <v>457286.74</v>
      </c>
      <c r="J18" s="30">
        <f t="shared" si="3"/>
        <v>424378.9</v>
      </c>
      <c r="K18" s="30">
        <f t="shared" si="3"/>
        <v>553998.6</v>
      </c>
      <c r="L18" s="30">
        <f t="shared" si="3"/>
        <v>487862.61</v>
      </c>
      <c r="M18" s="30">
        <f t="shared" si="3"/>
        <v>249387.85</v>
      </c>
      <c r="N18" s="30">
        <f t="shared" si="3"/>
        <v>145302.92</v>
      </c>
      <c r="O18" s="30">
        <f aca="true" t="shared" si="4" ref="O18:O25">SUM(B18:N18)</f>
        <v>4961015.34</v>
      </c>
    </row>
    <row r="19" spans="1:23" ht="18.75" customHeight="1">
      <c r="A19" s="26" t="s">
        <v>35</v>
      </c>
      <c r="B19" s="30">
        <f>IF(B15&lt;&gt;0,ROUND((B15-1)*B18,2),0)</f>
        <v>219644.32</v>
      </c>
      <c r="C19" s="30">
        <f aca="true" t="shared" si="5" ref="C19:N19">IF(C15&lt;&gt;0,ROUND((C15-1)*C18,2),0)</f>
        <v>177114.67</v>
      </c>
      <c r="D19" s="30">
        <f t="shared" si="5"/>
        <v>120871.36</v>
      </c>
      <c r="E19" s="30">
        <f t="shared" si="5"/>
        <v>1210.99</v>
      </c>
      <c r="F19" s="30">
        <f t="shared" si="5"/>
        <v>223710.47</v>
      </c>
      <c r="G19" s="30">
        <f t="shared" si="5"/>
        <v>321393.71</v>
      </c>
      <c r="H19" s="30">
        <f t="shared" si="5"/>
        <v>89346.48</v>
      </c>
      <c r="I19" s="30">
        <f t="shared" si="5"/>
        <v>157190.68</v>
      </c>
      <c r="J19" s="30">
        <f t="shared" si="5"/>
        <v>141641.29</v>
      </c>
      <c r="K19" s="30">
        <f t="shared" si="5"/>
        <v>150436.56</v>
      </c>
      <c r="L19" s="30">
        <f t="shared" si="5"/>
        <v>168942.13</v>
      </c>
      <c r="M19" s="30">
        <f t="shared" si="5"/>
        <v>100315.66</v>
      </c>
      <c r="N19" s="30">
        <f t="shared" si="5"/>
        <v>56542.6</v>
      </c>
      <c r="O19" s="30">
        <f t="shared" si="4"/>
        <v>1928360.9200000002</v>
      </c>
      <c r="W19" s="62"/>
    </row>
    <row r="20" spans="1:15" ht="18.75" customHeight="1">
      <c r="A20" s="26" t="s">
        <v>36</v>
      </c>
      <c r="B20" s="30">
        <v>33930.05</v>
      </c>
      <c r="C20" s="30">
        <v>23377.2</v>
      </c>
      <c r="D20" s="30">
        <v>17212.1</v>
      </c>
      <c r="E20" s="30">
        <v>6402.56</v>
      </c>
      <c r="F20" s="30">
        <v>13996.06</v>
      </c>
      <c r="G20" s="30">
        <v>22937.81</v>
      </c>
      <c r="H20" s="30">
        <v>4207.28</v>
      </c>
      <c r="I20" s="30">
        <v>13793.06</v>
      </c>
      <c r="J20" s="30">
        <v>22049.81</v>
      </c>
      <c r="K20" s="30">
        <v>29677.09</v>
      </c>
      <c r="L20" s="30">
        <v>27940.78</v>
      </c>
      <c r="M20" s="30">
        <v>11294.22</v>
      </c>
      <c r="N20" s="30">
        <v>6983.48</v>
      </c>
      <c r="O20" s="30">
        <f t="shared" si="4"/>
        <v>233801.5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-222.48</v>
      </c>
      <c r="D23" s="30">
        <v>-2039.04</v>
      </c>
      <c r="E23" s="30">
        <v>-638.46</v>
      </c>
      <c r="F23" s="30">
        <v>-1306.28</v>
      </c>
      <c r="G23" s="30">
        <v>-995.28</v>
      </c>
      <c r="H23" s="30">
        <v>-160.78</v>
      </c>
      <c r="I23" s="30">
        <v>-375.8</v>
      </c>
      <c r="J23" s="30">
        <v>-3428.55</v>
      </c>
      <c r="K23" s="30">
        <v>-1276.61</v>
      </c>
      <c r="L23" s="30">
        <v>-1573.74</v>
      </c>
      <c r="M23" s="30">
        <v>-674.5</v>
      </c>
      <c r="N23" s="30">
        <v>-129.54</v>
      </c>
      <c r="O23" s="30">
        <f t="shared" si="4"/>
        <v>-12821.060000000001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13991.05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6901.67</v>
      </c>
      <c r="O25" s="30">
        <f t="shared" si="4"/>
        <v>293429.95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-54784.4</v>
      </c>
      <c r="C27" s="30">
        <f>+C28+C30+C41+C42+C45-C46</f>
        <v>-49944.4</v>
      </c>
      <c r="D27" s="30">
        <f t="shared" si="6"/>
        <v>-46171.46</v>
      </c>
      <c r="E27" s="30">
        <f t="shared" si="6"/>
        <v>-7840.8</v>
      </c>
      <c r="F27" s="30">
        <f t="shared" si="6"/>
        <v>-43361.049999999996</v>
      </c>
      <c r="G27" s="30">
        <f t="shared" si="6"/>
        <v>-48378</v>
      </c>
      <c r="H27" s="30">
        <f t="shared" si="6"/>
        <v>119102.15</v>
      </c>
      <c r="I27" s="30">
        <f t="shared" si="6"/>
        <v>-54652.4</v>
      </c>
      <c r="J27" s="30">
        <f t="shared" si="6"/>
        <v>-40955.2</v>
      </c>
      <c r="K27" s="30">
        <f t="shared" si="6"/>
        <v>-36326.4</v>
      </c>
      <c r="L27" s="30">
        <f t="shared" si="6"/>
        <v>-31002.4</v>
      </c>
      <c r="M27" s="30">
        <f t="shared" si="6"/>
        <v>-17327.2</v>
      </c>
      <c r="N27" s="30">
        <f t="shared" si="6"/>
        <v>-14044.8</v>
      </c>
      <c r="O27" s="30">
        <f t="shared" si="6"/>
        <v>-325686.36000000004</v>
      </c>
    </row>
    <row r="28" spans="1:15" ht="18.75" customHeight="1">
      <c r="A28" s="26" t="s">
        <v>40</v>
      </c>
      <c r="B28" s="31">
        <f>+B29</f>
        <v>-54784.4</v>
      </c>
      <c r="C28" s="31">
        <f>+C29</f>
        <v>-49944.4</v>
      </c>
      <c r="D28" s="31">
        <f aca="true" t="shared" si="7" ref="D28:O28">+D29</f>
        <v>-43199.2</v>
      </c>
      <c r="E28" s="31">
        <f t="shared" si="7"/>
        <v>-7840.8</v>
      </c>
      <c r="F28" s="31">
        <f t="shared" si="7"/>
        <v>-29370</v>
      </c>
      <c r="G28" s="31">
        <f t="shared" si="7"/>
        <v>-48378</v>
      </c>
      <c r="H28" s="31">
        <f t="shared" si="7"/>
        <v>-9930.8</v>
      </c>
      <c r="I28" s="31">
        <f t="shared" si="7"/>
        <v>-54652.4</v>
      </c>
      <c r="J28" s="31">
        <f t="shared" si="7"/>
        <v>-40955.2</v>
      </c>
      <c r="K28" s="31">
        <f t="shared" si="7"/>
        <v>-36326.4</v>
      </c>
      <c r="L28" s="31">
        <f t="shared" si="7"/>
        <v>-31002.4</v>
      </c>
      <c r="M28" s="31">
        <f t="shared" si="7"/>
        <v>-17327.2</v>
      </c>
      <c r="N28" s="31">
        <f t="shared" si="7"/>
        <v>-14044.8</v>
      </c>
      <c r="O28" s="31">
        <f t="shared" si="7"/>
        <v>-437756.00000000006</v>
      </c>
    </row>
    <row r="29" spans="1:26" ht="18.75" customHeight="1">
      <c r="A29" s="27" t="s">
        <v>41</v>
      </c>
      <c r="B29" s="16">
        <f>ROUND((-B9)*$G$3,2)</f>
        <v>-54784.4</v>
      </c>
      <c r="C29" s="16">
        <f aca="true" t="shared" si="8" ref="C29:N29">ROUND((-C9)*$G$3,2)</f>
        <v>-49944.4</v>
      </c>
      <c r="D29" s="16">
        <f t="shared" si="8"/>
        <v>-43199.2</v>
      </c>
      <c r="E29" s="16">
        <f t="shared" si="8"/>
        <v>-7840.8</v>
      </c>
      <c r="F29" s="16">
        <f t="shared" si="8"/>
        <v>-29370</v>
      </c>
      <c r="G29" s="16">
        <f t="shared" si="8"/>
        <v>-48378</v>
      </c>
      <c r="H29" s="16">
        <f t="shared" si="8"/>
        <v>-9930.8</v>
      </c>
      <c r="I29" s="16">
        <f t="shared" si="8"/>
        <v>-54652.4</v>
      </c>
      <c r="J29" s="16">
        <f t="shared" si="8"/>
        <v>-40955.2</v>
      </c>
      <c r="K29" s="16">
        <f t="shared" si="8"/>
        <v>-36326.4</v>
      </c>
      <c r="L29" s="16">
        <f t="shared" si="8"/>
        <v>-31002.4</v>
      </c>
      <c r="M29" s="16">
        <f t="shared" si="8"/>
        <v>-17327.2</v>
      </c>
      <c r="N29" s="16">
        <f t="shared" si="8"/>
        <v>-14044.8</v>
      </c>
      <c r="O29" s="32">
        <f aca="true" t="shared" si="9" ref="O29:O46">SUM(B29:N29)</f>
        <v>-437756.00000000006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-2972.26</v>
      </c>
      <c r="E41" s="35"/>
      <c r="F41" s="35"/>
      <c r="G41" s="35"/>
      <c r="H41" s="35">
        <v>-967.05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-3939.3100000000004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862494.5299999999</v>
      </c>
      <c r="C44" s="36">
        <f t="shared" si="11"/>
        <v>626245.8699999999</v>
      </c>
      <c r="D44" s="36">
        <f t="shared" si="11"/>
        <v>573636.23</v>
      </c>
      <c r="E44" s="36">
        <f t="shared" si="11"/>
        <v>168242.1</v>
      </c>
      <c r="F44" s="36">
        <f t="shared" si="11"/>
        <v>565194.31</v>
      </c>
      <c r="G44" s="36">
        <f t="shared" si="11"/>
        <v>812677.5800000001</v>
      </c>
      <c r="H44" s="36">
        <f t="shared" si="11"/>
        <v>315718.32999999996</v>
      </c>
      <c r="I44" s="36">
        <f t="shared" si="11"/>
        <v>608290.57</v>
      </c>
      <c r="J44" s="36">
        <f t="shared" si="11"/>
        <v>560750.6000000001</v>
      </c>
      <c r="K44" s="36">
        <f t="shared" si="11"/>
        <v>731490.3899999999</v>
      </c>
      <c r="L44" s="36">
        <f t="shared" si="11"/>
        <v>687078.5599999999</v>
      </c>
      <c r="M44" s="36">
        <f t="shared" si="11"/>
        <v>368236.06999999995</v>
      </c>
      <c r="N44" s="36">
        <f t="shared" si="11"/>
        <v>202897.56000000006</v>
      </c>
      <c r="O44" s="36">
        <f>SUM(B44:N44)</f>
        <v>7082952.700000001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-61495.43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-61495.43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-47504.38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-47504.38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862494.53</v>
      </c>
      <c r="C50" s="51">
        <f t="shared" si="12"/>
        <v>626245.88</v>
      </c>
      <c r="D50" s="51">
        <f t="shared" si="12"/>
        <v>573636.24</v>
      </c>
      <c r="E50" s="51">
        <f t="shared" si="12"/>
        <v>168242.1</v>
      </c>
      <c r="F50" s="51">
        <f t="shared" si="12"/>
        <v>565194.31</v>
      </c>
      <c r="G50" s="51">
        <f t="shared" si="12"/>
        <v>812677.58</v>
      </c>
      <c r="H50" s="51">
        <f t="shared" si="12"/>
        <v>315718.34</v>
      </c>
      <c r="I50" s="51">
        <f t="shared" si="12"/>
        <v>608290.58</v>
      </c>
      <c r="J50" s="51">
        <f t="shared" si="12"/>
        <v>560750.59</v>
      </c>
      <c r="K50" s="51">
        <f t="shared" si="12"/>
        <v>731490.39</v>
      </c>
      <c r="L50" s="51">
        <f t="shared" si="12"/>
        <v>687078.56</v>
      </c>
      <c r="M50" s="51">
        <f t="shared" si="12"/>
        <v>368236.07</v>
      </c>
      <c r="N50" s="51">
        <f t="shared" si="12"/>
        <v>202897.55</v>
      </c>
      <c r="O50" s="36">
        <f t="shared" si="12"/>
        <v>7082952.720000001</v>
      </c>
      <c r="Q50"/>
    </row>
    <row r="51" spans="1:18" ht="18.75" customHeight="1">
      <c r="A51" s="26" t="s">
        <v>57</v>
      </c>
      <c r="B51" s="51">
        <v>708089</v>
      </c>
      <c r="C51" s="51">
        <v>456116.96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1164205.96</v>
      </c>
      <c r="P51"/>
      <c r="Q51"/>
      <c r="R51" s="43"/>
    </row>
    <row r="52" spans="1:16" ht="18.75" customHeight="1">
      <c r="A52" s="26" t="s">
        <v>58</v>
      </c>
      <c r="B52" s="51">
        <v>154405.53</v>
      </c>
      <c r="C52" s="51">
        <v>170128.92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324534.45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573636.24</v>
      </c>
      <c r="E53" s="52">
        <v>0</v>
      </c>
      <c r="F53" s="52">
        <v>0</v>
      </c>
      <c r="G53" s="52">
        <v>0</v>
      </c>
      <c r="H53" s="51">
        <v>315718.34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889354.5800000001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168242.1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168242.1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565194.31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565194.31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812677.58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812677.58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608290.58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608290.58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560750.59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560750.59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731490.39</v>
      </c>
      <c r="L59" s="31">
        <v>687078.56</v>
      </c>
      <c r="M59" s="52">
        <v>0</v>
      </c>
      <c r="N59" s="52">
        <v>0</v>
      </c>
      <c r="O59" s="36">
        <f t="shared" si="13"/>
        <v>1418568.9500000002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368236.07</v>
      </c>
      <c r="N60" s="52">
        <v>0</v>
      </c>
      <c r="O60" s="36">
        <f t="shared" si="13"/>
        <v>368236.07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202897.55</v>
      </c>
      <c r="O61" s="55">
        <f t="shared" si="13"/>
        <v>202897.55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 s="69"/>
      <c r="E66"/>
      <c r="F66" s="68"/>
      <c r="G66"/>
      <c r="H66" s="70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2021-01-18T18:25:00Z</dcterms:modified>
  <cp:category/>
  <cp:version/>
  <cp:contentType/>
  <cp:contentStatus/>
</cp:coreProperties>
</file>