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<sst xmlns="http://schemas.openxmlformats.org/spreadsheetml/2006/main" count="79" uniqueCount="76">
  <si>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</si>
  <si>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</si>
  <si>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</si>
  <si>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</si>
  <si>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</si>
  <si>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</si>
  <si>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</si>
  <si>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</si>
  <si>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</si>
  <si>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</si>
  <si>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</si>
  <si>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</si>
  <si>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</si>
  <si>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</si>
  <si>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</si>
  <si>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</si>
  <si>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</si>
  <si>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</si>
  <si>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</si>
  <si>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</si>
  <si>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</si>
  <si>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</si>
  <si>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</si>
  <si>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</si>
  <si>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</si>
  <si>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</si>
  <si>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</si>
  <si>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</si>
  <si>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</si>
  <si>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</si>
  <si>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</si>
  <si>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</si>
  <si>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</si>
  <si>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</si>
  <si>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</si>
  <si>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</si>
  <si>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</si>
  <si>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</si>
  <si>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</si>
  <si>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</si>
  <si>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</si>
  <si>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</si>
  <si>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</si>
  <si>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</si>
  <si>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</si>
  <si>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</si>
  <si>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</si>
  <si>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</si>
  <si>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</si>
  <si>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</si>
  <si>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</si>
  <si>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</si>
  <si>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</si>
  <si>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</si>
  <si>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</si>
  <si>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</si>
  <si>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</si>
  <si>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</si>
  <si>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</si>
  <si>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</si>
  <si>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</si>
  <si>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</si>
  <si>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</si>
  <si>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</si>
  <si>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</si>
  <si>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</si>
  <si>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</si>
  <si>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</si>
  <si>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</si>
  <si>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</si>
  <si>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</si>
  <si>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</si>
  <si>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</si>
  <si>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10/01/21 - VENCIMENTO 15/01/21</t>
  </si>
  <si>
    <t>Nota: (1) Revisões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</si>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</sst>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64</xdr:row>
      <xdr:rowOff>0</xdr:rowOff>
    </xdr:from>
    <xdr:to>
      <xdr:col>8</xdr:col>
      <xdr:colOff>866775</xdr:colOff>
      <xdr:row>65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154400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106600</v>
      </c>
      <c r="C7" s="9">
        <f t="shared" si="0"/>
        <v>72279</v>
      </c>
      <c r="D7" s="9">
        <f t="shared" si="0"/>
        <v>85984</v>
      </c>
      <c r="E7" s="9">
        <f t="shared" si="0"/>
        <v>16159</v>
      </c>
      <c r="F7" s="9">
        <f t="shared" si="0"/>
        <v>65726</v>
      </c>
      <c r="G7" s="9">
        <f t="shared" si="0"/>
        <v>85995</v>
      </c>
      <c r="H7" s="9">
        <f t="shared" si="0"/>
        <v>9976</v>
      </c>
      <c r="I7" s="9">
        <f t="shared" si="0"/>
        <v>64958</v>
      </c>
      <c r="J7" s="9">
        <f t="shared" si="0"/>
        <v>72244</v>
      </c>
      <c r="K7" s="9">
        <f t="shared" si="0"/>
        <v>97916</v>
      </c>
      <c r="L7" s="9">
        <f t="shared" si="0"/>
        <v>74459</v>
      </c>
      <c r="M7" s="9">
        <f t="shared" si="0"/>
        <v>30759</v>
      </c>
      <c r="N7" s="9">
        <f t="shared" si="0"/>
        <v>16828</v>
      </c>
      <c r="O7" s="9">
        <f t="shared" si="0"/>
        <v>799883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7469</v>
      </c>
      <c r="C8" s="11">
        <f t="shared" si="1"/>
        <v>6063</v>
      </c>
      <c r="D8" s="11">
        <f t="shared" si="1"/>
        <v>5843</v>
      </c>
      <c r="E8" s="11">
        <f t="shared" si="1"/>
        <v>809</v>
      </c>
      <c r="F8" s="11">
        <f t="shared" si="1"/>
        <v>4272</v>
      </c>
      <c r="G8" s="11">
        <f t="shared" si="1"/>
        <v>5549</v>
      </c>
      <c r="H8" s="11">
        <f t="shared" si="1"/>
        <v>870</v>
      </c>
      <c r="I8" s="11">
        <f t="shared" si="1"/>
        <v>5812</v>
      </c>
      <c r="J8" s="11">
        <f t="shared" si="1"/>
        <v>5021</v>
      </c>
      <c r="K8" s="11">
        <f t="shared" si="1"/>
        <v>5204</v>
      </c>
      <c r="L8" s="11">
        <f t="shared" si="1"/>
        <v>3879</v>
      </c>
      <c r="M8" s="11">
        <f t="shared" si="1"/>
        <v>1788</v>
      </c>
      <c r="N8" s="11">
        <f t="shared" si="1"/>
        <v>1167</v>
      </c>
      <c r="O8" s="11">
        <f t="shared" si="1"/>
        <v>53746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7469</v>
      </c>
      <c r="C9" s="11">
        <v>6063</v>
      </c>
      <c r="D9" s="11">
        <v>5843</v>
      </c>
      <c r="E9" s="11">
        <v>809</v>
      </c>
      <c r="F9" s="11">
        <v>4272</v>
      </c>
      <c r="G9" s="11">
        <v>5549</v>
      </c>
      <c r="H9" s="11">
        <v>868</v>
      </c>
      <c r="I9" s="11">
        <v>5812</v>
      </c>
      <c r="J9" s="11">
        <v>5021</v>
      </c>
      <c r="K9" s="11">
        <v>5201</v>
      </c>
      <c r="L9" s="11">
        <v>3879</v>
      </c>
      <c r="M9" s="11">
        <v>1787</v>
      </c>
      <c r="N9" s="11">
        <v>1167</v>
      </c>
      <c r="O9" s="11">
        <f>SUM(B9:N9)</f>
        <v>53740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99131</v>
      </c>
      <c r="C11" s="13">
        <v>66216</v>
      </c>
      <c r="D11" s="13">
        <v>80141</v>
      </c>
      <c r="E11" s="13">
        <v>15350</v>
      </c>
      <c r="F11" s="13">
        <v>61454</v>
      </c>
      <c r="G11" s="13">
        <v>80446</v>
      </c>
      <c r="H11" s="13">
        <v>9106</v>
      </c>
      <c r="I11" s="13">
        <v>59146</v>
      </c>
      <c r="J11" s="13">
        <v>67223</v>
      </c>
      <c r="K11" s="13">
        <v>92712</v>
      </c>
      <c r="L11" s="13">
        <v>70580</v>
      </c>
      <c r="M11" s="13">
        <v>28971</v>
      </c>
      <c r="N11" s="13">
        <v>15661</v>
      </c>
      <c r="O11" s="11">
        <f>SUM(B11:N11)</f>
        <v>746137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1.293771738610428</v>
      </c>
      <c r="C15" s="19">
        <v>1.353268267923451</v>
      </c>
      <c r="D15" s="19">
        <v>1.284939872162155</v>
      </c>
      <c r="E15" s="19">
        <v>1.012893660101941</v>
      </c>
      <c r="F15" s="19">
        <v>1.608887584167385</v>
      </c>
      <c r="G15" s="19">
        <v>1.626688776620401</v>
      </c>
      <c r="H15" s="19">
        <v>1.775199232461926</v>
      </c>
      <c r="I15" s="19">
        <v>1.31743502757957</v>
      </c>
      <c r="J15" s="19">
        <v>1.30896016660413</v>
      </c>
      <c r="K15" s="19">
        <v>1.288342712720274</v>
      </c>
      <c r="L15" s="19">
        <v>1.426545378145179</v>
      </c>
      <c r="M15" s="19">
        <v>1.395356207865684</v>
      </c>
      <c r="N15" s="19">
        <v>1.387798059658324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373382.02999999997</v>
      </c>
      <c r="C17" s="24">
        <f aca="true" t="shared" si="2" ref="C17:N17">C18+C19+C20+C21+C22+C23+C24+C25</f>
        <v>256339.29</v>
      </c>
      <c r="D17" s="24">
        <f t="shared" si="2"/>
        <v>253721</v>
      </c>
      <c r="E17" s="24">
        <f t="shared" si="2"/>
        <v>65222.770000000004</v>
      </c>
      <c r="F17" s="24">
        <f t="shared" si="2"/>
        <v>262385.78</v>
      </c>
      <c r="G17" s="24">
        <f t="shared" si="2"/>
        <v>302862.46</v>
      </c>
      <c r="H17" s="24">
        <f t="shared" si="2"/>
        <v>48976.04</v>
      </c>
      <c r="I17" s="24">
        <f t="shared" si="2"/>
        <v>236512.09</v>
      </c>
      <c r="J17" s="24">
        <f t="shared" si="2"/>
        <v>239396.35</v>
      </c>
      <c r="K17" s="24">
        <f t="shared" si="2"/>
        <v>320811.7299999999</v>
      </c>
      <c r="L17" s="24">
        <f t="shared" si="2"/>
        <v>309303.37999999995</v>
      </c>
      <c r="M17" s="24">
        <f t="shared" si="2"/>
        <v>153337.77</v>
      </c>
      <c r="N17" s="24">
        <f t="shared" si="2"/>
        <v>70708.28</v>
      </c>
      <c r="O17" s="24">
        <f>O18+O19+O20+O21+O22+O23+O24+O25</f>
        <v>2892958.97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235074.32</v>
      </c>
      <c r="C18" s="30">
        <f t="shared" si="3"/>
        <v>164615.42</v>
      </c>
      <c r="D18" s="30">
        <f t="shared" si="3"/>
        <v>171701.45</v>
      </c>
      <c r="E18" s="30">
        <f t="shared" si="3"/>
        <v>55200.76</v>
      </c>
      <c r="F18" s="30">
        <f t="shared" si="3"/>
        <v>152070.25</v>
      </c>
      <c r="G18" s="30">
        <f t="shared" si="3"/>
        <v>163562.49</v>
      </c>
      <c r="H18" s="30">
        <f t="shared" si="3"/>
        <v>25441.79</v>
      </c>
      <c r="I18" s="30">
        <f t="shared" si="3"/>
        <v>146766.11</v>
      </c>
      <c r="J18" s="30">
        <f t="shared" si="3"/>
        <v>164290.08</v>
      </c>
      <c r="K18" s="30">
        <f t="shared" si="3"/>
        <v>210627.11</v>
      </c>
      <c r="L18" s="30">
        <f t="shared" si="3"/>
        <v>182290.52</v>
      </c>
      <c r="M18" s="30">
        <f t="shared" si="3"/>
        <v>86992.6</v>
      </c>
      <c r="N18" s="30">
        <f t="shared" si="3"/>
        <v>43010.69</v>
      </c>
      <c r="O18" s="30">
        <f aca="true" t="shared" si="4" ref="O18:O25">SUM(B18:N18)</f>
        <v>1801643.5899999999</v>
      </c>
    </row>
    <row r="19" spans="1:23" ht="18.75" customHeight="1">
      <c r="A19" s="26" t="s">
        <v>35</v>
      </c>
      <c r="B19" s="30">
        <f>IF(B15&lt;&gt;0,ROUND((B15-1)*B18,2),0)</f>
        <v>69058.19</v>
      </c>
      <c r="C19" s="30">
        <f aca="true" t="shared" si="5" ref="C19:N19">IF(C15&lt;&gt;0,ROUND((C15-1)*C18,2),0)</f>
        <v>58153.4</v>
      </c>
      <c r="D19" s="30">
        <f t="shared" si="5"/>
        <v>48924.59</v>
      </c>
      <c r="E19" s="30">
        <f t="shared" si="5"/>
        <v>711.74</v>
      </c>
      <c r="F19" s="30">
        <f t="shared" si="5"/>
        <v>92593.69</v>
      </c>
      <c r="G19" s="30">
        <f t="shared" si="5"/>
        <v>102502.78</v>
      </c>
      <c r="H19" s="30">
        <f t="shared" si="5"/>
        <v>19722.46</v>
      </c>
      <c r="I19" s="30">
        <f t="shared" si="5"/>
        <v>46588.7</v>
      </c>
      <c r="J19" s="30">
        <f t="shared" si="5"/>
        <v>50759.09</v>
      </c>
      <c r="K19" s="30">
        <f t="shared" si="5"/>
        <v>60732.79</v>
      </c>
      <c r="L19" s="30">
        <f t="shared" si="5"/>
        <v>77755.18</v>
      </c>
      <c r="M19" s="30">
        <f t="shared" si="5"/>
        <v>34393.06</v>
      </c>
      <c r="N19" s="30">
        <f t="shared" si="5"/>
        <v>16679.46</v>
      </c>
      <c r="O19" s="30">
        <f t="shared" si="4"/>
        <v>678575.1300000001</v>
      </c>
      <c r="W19" s="62"/>
    </row>
    <row r="20" spans="1:15" ht="18.75" customHeight="1">
      <c r="A20" s="26" t="s">
        <v>36</v>
      </c>
      <c r="B20" s="30">
        <v>17594.64</v>
      </c>
      <c r="C20" s="30">
        <v>12245.42</v>
      </c>
      <c r="D20" s="30">
        <v>9142.97</v>
      </c>
      <c r="E20" s="30">
        <v>3330.91</v>
      </c>
      <c r="F20" s="30">
        <v>7754.79</v>
      </c>
      <c r="G20" s="30">
        <v>12039.83</v>
      </c>
      <c r="H20" s="30">
        <v>1619.39</v>
      </c>
      <c r="I20" s="30">
        <v>8259.31</v>
      </c>
      <c r="J20" s="30">
        <v>10939.95</v>
      </c>
      <c r="K20" s="30">
        <v>15209.77</v>
      </c>
      <c r="L20" s="30">
        <v>14348.5</v>
      </c>
      <c r="M20" s="30">
        <v>6914.42</v>
      </c>
      <c r="N20" s="30">
        <v>2904.77</v>
      </c>
      <c r="O20" s="30">
        <f t="shared" si="4"/>
        <v>122304.67000000001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-150.78</v>
      </c>
      <c r="C23" s="30">
        <v>0</v>
      </c>
      <c r="D23" s="30">
        <v>-604.16</v>
      </c>
      <c r="E23" s="30">
        <v>-354.7</v>
      </c>
      <c r="F23" s="30">
        <v>-230.52</v>
      </c>
      <c r="G23" s="30">
        <v>-663.52</v>
      </c>
      <c r="H23" s="30">
        <v>-964.68</v>
      </c>
      <c r="I23" s="30">
        <v>-150.32</v>
      </c>
      <c r="J23" s="30">
        <v>-3657.12</v>
      </c>
      <c r="K23" s="30">
        <v>-739.09</v>
      </c>
      <c r="L23" s="30">
        <v>0</v>
      </c>
      <c r="M23" s="30">
        <v>-202.35</v>
      </c>
      <c r="N23" s="30">
        <v>-129.54</v>
      </c>
      <c r="O23" s="30">
        <f t="shared" si="4"/>
        <v>-7846.78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13991.05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6901.67</v>
      </c>
      <c r="O25" s="30">
        <f t="shared" si="4"/>
        <v>293429.95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-32863.6</v>
      </c>
      <c r="C27" s="30">
        <f>+C28+C30+C41+C42+C45-C46</f>
        <v>-26677.2</v>
      </c>
      <c r="D27" s="30">
        <f t="shared" si="6"/>
        <v>-26851.03</v>
      </c>
      <c r="E27" s="30">
        <f t="shared" si="6"/>
        <v>-3559.6</v>
      </c>
      <c r="F27" s="30">
        <f t="shared" si="6"/>
        <v>-32787.850000000006</v>
      </c>
      <c r="G27" s="30">
        <f t="shared" si="6"/>
        <v>-24415.6</v>
      </c>
      <c r="H27" s="30">
        <f t="shared" si="6"/>
        <v>-4048.0499999999997</v>
      </c>
      <c r="I27" s="30">
        <f t="shared" si="6"/>
        <v>-25572.8</v>
      </c>
      <c r="J27" s="30">
        <f t="shared" si="6"/>
        <v>-22092.4</v>
      </c>
      <c r="K27" s="30">
        <f t="shared" si="6"/>
        <v>-22884.4</v>
      </c>
      <c r="L27" s="30">
        <f t="shared" si="6"/>
        <v>-17067.6</v>
      </c>
      <c r="M27" s="30">
        <f t="shared" si="6"/>
        <v>-7862.8</v>
      </c>
      <c r="N27" s="30">
        <f t="shared" si="6"/>
        <v>-5134.8</v>
      </c>
      <c r="O27" s="30">
        <f t="shared" si="6"/>
        <v>-251817.72999999998</v>
      </c>
    </row>
    <row r="28" spans="1:15" ht="18.75" customHeight="1">
      <c r="A28" s="26" t="s">
        <v>40</v>
      </c>
      <c r="B28" s="31">
        <f>+B29</f>
        <v>-32863.6</v>
      </c>
      <c r="C28" s="31">
        <f>+C29</f>
        <v>-26677.2</v>
      </c>
      <c r="D28" s="31">
        <f aca="true" t="shared" si="7" ref="D28:O28">+D29</f>
        <v>-25709.2</v>
      </c>
      <c r="E28" s="31">
        <f t="shared" si="7"/>
        <v>-3559.6</v>
      </c>
      <c r="F28" s="31">
        <f t="shared" si="7"/>
        <v>-18796.8</v>
      </c>
      <c r="G28" s="31">
        <f t="shared" si="7"/>
        <v>-24415.6</v>
      </c>
      <c r="H28" s="31">
        <f t="shared" si="7"/>
        <v>-3819.2</v>
      </c>
      <c r="I28" s="31">
        <f t="shared" si="7"/>
        <v>-25572.8</v>
      </c>
      <c r="J28" s="31">
        <f t="shared" si="7"/>
        <v>-22092.4</v>
      </c>
      <c r="K28" s="31">
        <f t="shared" si="7"/>
        <v>-22884.4</v>
      </c>
      <c r="L28" s="31">
        <f t="shared" si="7"/>
        <v>-17067.6</v>
      </c>
      <c r="M28" s="31">
        <f t="shared" si="7"/>
        <v>-7862.8</v>
      </c>
      <c r="N28" s="31">
        <f t="shared" si="7"/>
        <v>-5134.8</v>
      </c>
      <c r="O28" s="31">
        <f t="shared" si="7"/>
        <v>-236455.99999999997</v>
      </c>
    </row>
    <row r="29" spans="1:26" ht="18.75" customHeight="1">
      <c r="A29" s="27" t="s">
        <v>41</v>
      </c>
      <c r="B29" s="16">
        <f>ROUND((-B9)*$G$3,2)</f>
        <v>-32863.6</v>
      </c>
      <c r="C29" s="16">
        <f aca="true" t="shared" si="8" ref="C29:N29">ROUND((-C9)*$G$3,2)</f>
        <v>-26677.2</v>
      </c>
      <c r="D29" s="16">
        <f t="shared" si="8"/>
        <v>-25709.2</v>
      </c>
      <c r="E29" s="16">
        <f t="shared" si="8"/>
        <v>-3559.6</v>
      </c>
      <c r="F29" s="16">
        <f t="shared" si="8"/>
        <v>-18796.8</v>
      </c>
      <c r="G29" s="16">
        <f t="shared" si="8"/>
        <v>-24415.6</v>
      </c>
      <c r="H29" s="16">
        <f t="shared" si="8"/>
        <v>-3819.2</v>
      </c>
      <c r="I29" s="16">
        <f t="shared" si="8"/>
        <v>-25572.8</v>
      </c>
      <c r="J29" s="16">
        <f t="shared" si="8"/>
        <v>-22092.4</v>
      </c>
      <c r="K29" s="16">
        <f t="shared" si="8"/>
        <v>-22884.4</v>
      </c>
      <c r="L29" s="16">
        <f t="shared" si="8"/>
        <v>-17067.6</v>
      </c>
      <c r="M29" s="16">
        <f t="shared" si="8"/>
        <v>-7862.8</v>
      </c>
      <c r="N29" s="16">
        <f t="shared" si="8"/>
        <v>-5134.8</v>
      </c>
      <c r="O29" s="32">
        <f aca="true" t="shared" si="9" ref="O29:O46">SUM(B29:N29)</f>
        <v>-236455.99999999997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-1141.83</v>
      </c>
      <c r="E41" s="35">
        <v>0</v>
      </c>
      <c r="F41" s="35">
        <v>0</v>
      </c>
      <c r="G41" s="35">
        <v>0</v>
      </c>
      <c r="H41" s="35">
        <v>-228.85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-1370.6799999999998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340518.43</v>
      </c>
      <c r="C44" s="36">
        <f t="shared" si="11"/>
        <v>229662.09</v>
      </c>
      <c r="D44" s="36">
        <f t="shared" si="11"/>
        <v>226869.97</v>
      </c>
      <c r="E44" s="36">
        <f t="shared" si="11"/>
        <v>61663.170000000006</v>
      </c>
      <c r="F44" s="36">
        <f t="shared" si="11"/>
        <v>229597.93000000002</v>
      </c>
      <c r="G44" s="36">
        <f t="shared" si="11"/>
        <v>278446.86000000004</v>
      </c>
      <c r="H44" s="36">
        <f t="shared" si="11"/>
        <v>44927.99</v>
      </c>
      <c r="I44" s="36">
        <f t="shared" si="11"/>
        <v>210939.29</v>
      </c>
      <c r="J44" s="36">
        <f t="shared" si="11"/>
        <v>217303.95</v>
      </c>
      <c r="K44" s="36">
        <f t="shared" si="11"/>
        <v>297927.3299999999</v>
      </c>
      <c r="L44" s="36">
        <f t="shared" si="11"/>
        <v>292235.77999999997</v>
      </c>
      <c r="M44" s="36">
        <f t="shared" si="11"/>
        <v>145474.97</v>
      </c>
      <c r="N44" s="36">
        <f t="shared" si="11"/>
        <v>65573.48</v>
      </c>
      <c r="O44" s="36">
        <f>SUM(B44:N44)</f>
        <v>2641141.24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-89477.53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-89477.53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-75486.48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-75486.48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340518.43</v>
      </c>
      <c r="C50" s="51">
        <f t="shared" si="12"/>
        <v>229662.1</v>
      </c>
      <c r="D50" s="51">
        <f t="shared" si="12"/>
        <v>226869.97</v>
      </c>
      <c r="E50" s="51">
        <f t="shared" si="12"/>
        <v>61663.17</v>
      </c>
      <c r="F50" s="51">
        <f t="shared" si="12"/>
        <v>229597.92</v>
      </c>
      <c r="G50" s="51">
        <f t="shared" si="12"/>
        <v>278446.86</v>
      </c>
      <c r="H50" s="51">
        <f t="shared" si="12"/>
        <v>44927.99</v>
      </c>
      <c r="I50" s="51">
        <f t="shared" si="12"/>
        <v>210939.29</v>
      </c>
      <c r="J50" s="51">
        <f t="shared" si="12"/>
        <v>217303.95</v>
      </c>
      <c r="K50" s="51">
        <f t="shared" si="12"/>
        <v>297927.33</v>
      </c>
      <c r="L50" s="51">
        <f t="shared" si="12"/>
        <v>292235.78</v>
      </c>
      <c r="M50" s="51">
        <f t="shared" si="12"/>
        <v>145474.98</v>
      </c>
      <c r="N50" s="51">
        <f t="shared" si="12"/>
        <v>65573.48</v>
      </c>
      <c r="O50" s="36">
        <f t="shared" si="12"/>
        <v>2641141.25</v>
      </c>
      <c r="Q50"/>
    </row>
    <row r="51" spans="1:18" ht="18.75" customHeight="1">
      <c r="A51" s="26" t="s">
        <v>57</v>
      </c>
      <c r="B51" s="51">
        <v>285288.36</v>
      </c>
      <c r="C51" s="51">
        <v>170576.64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455865</v>
      </c>
      <c r="P51"/>
      <c r="Q51"/>
      <c r="R51" s="43"/>
    </row>
    <row r="52" spans="1:16" ht="18.75" customHeight="1">
      <c r="A52" s="26" t="s">
        <v>58</v>
      </c>
      <c r="B52" s="51">
        <v>55230.07</v>
      </c>
      <c r="C52" s="51">
        <v>59085.46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114315.53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226869.97</v>
      </c>
      <c r="E53" s="52">
        <v>0</v>
      </c>
      <c r="F53" s="52">
        <v>0</v>
      </c>
      <c r="G53" s="52">
        <v>0</v>
      </c>
      <c r="H53" s="51">
        <v>44927.99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271797.96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61663.17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61663.17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229597.92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229597.92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278446.86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278446.86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210939.29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210939.29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217303.95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217303.95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297927.33</v>
      </c>
      <c r="L59" s="31">
        <v>292235.78</v>
      </c>
      <c r="M59" s="52">
        <v>0</v>
      </c>
      <c r="N59" s="52">
        <v>0</v>
      </c>
      <c r="O59" s="36">
        <f t="shared" si="13"/>
        <v>590163.1100000001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145474.98</v>
      </c>
      <c r="N60" s="52">
        <v>0</v>
      </c>
      <c r="O60" s="36">
        <f t="shared" si="13"/>
        <v>145474.98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65573.48</v>
      </c>
      <c r="O61" s="55">
        <f t="shared" si="13"/>
        <v>65573.48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 s="69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 s="68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2021-01-15T17:27:58Z</dcterms:modified>
  <cp:category/>
  <cp:version/>
  <cp:contentType/>
  <cp:contentStatus/>
</cp:coreProperties>
</file>