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<sst xmlns="http://schemas.openxmlformats.org/spreadsheetml/2006/main" count="79" uniqueCount="76">
  <si>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</si>
  <si>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</si>
  <si>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</si>
  <si>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</si>
  <si>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</si>
  <si>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</si>
  <si>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</si>
  <si>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</si>
  <si>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</si>
  <si>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</si>
  <si>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</si>
  <si>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</si>
  <si>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</si>
  <si>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</si>
  <si>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</si>
  <si>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</si>
  <si>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</si>
  <si>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</si>
  <si>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</si>
  <si>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</si>
  <si>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</si>
  <si>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</si>
  <si>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</si>
  <si>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</si>
  <si>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</si>
  <si>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</si>
  <si>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</si>
  <si>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</si>
  <si>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</si>
  <si>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</si>
  <si>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</si>
  <si>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</si>
  <si>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</si>
  <si>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</si>
  <si>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</si>
  <si>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</si>
  <si>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</si>
  <si>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</si>
  <si>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</si>
  <si>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</si>
  <si>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</si>
  <si>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</si>
  <si>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</si>
  <si>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</si>
  <si>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</si>
  <si>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</si>
  <si>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</si>
  <si>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</si>
  <si>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</si>
  <si>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</si>
  <si>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</si>
  <si>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</si>
  <si>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</si>
  <si>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</si>
  <si>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</si>
  <si>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</si>
  <si>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</si>
  <si>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</si>
  <si>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</si>
  <si>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</si>
  <si>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</si>
  <si>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</si>
  <si>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</si>
  <si>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</si>
  <si>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</si>
  <si>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</si>
  <si>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</si>
  <si>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</si>
  <si>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</si>
  <si>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</si>
  <si>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</si>
  <si>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</si>
  <si>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</si>
  <si>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09/01/21 - VENCIMENTO 15/01/21</t>
  </si>
  <si>
    <t>5.3. Revisão de Remuneração pelo Transporte Coletivo (1)</t>
  </si>
  <si>
    <t>Nota: (1) Revisões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</si>
</sst>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206663</v>
      </c>
      <c r="C7" s="9">
        <f t="shared" si="0"/>
        <v>137208</v>
      </c>
      <c r="D7" s="9">
        <f t="shared" si="0"/>
        <v>169045</v>
      </c>
      <c r="E7" s="9">
        <f t="shared" si="0"/>
        <v>33534</v>
      </c>
      <c r="F7" s="9">
        <f t="shared" si="0"/>
        <v>114104</v>
      </c>
      <c r="G7" s="9">
        <f t="shared" si="0"/>
        <v>173455</v>
      </c>
      <c r="H7" s="9">
        <f t="shared" si="0"/>
        <v>24572</v>
      </c>
      <c r="I7" s="9">
        <f t="shared" si="0"/>
        <v>142749</v>
      </c>
      <c r="J7" s="9">
        <f t="shared" si="0"/>
        <v>132618</v>
      </c>
      <c r="K7" s="9">
        <f t="shared" si="0"/>
        <v>173584</v>
      </c>
      <c r="L7" s="9">
        <f t="shared" si="0"/>
        <v>136038</v>
      </c>
      <c r="M7" s="9">
        <f t="shared" si="0"/>
        <v>59867</v>
      </c>
      <c r="N7" s="9">
        <f t="shared" si="0"/>
        <v>35888</v>
      </c>
      <c r="O7" s="9">
        <f t="shared" si="0"/>
        <v>1539325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12429</v>
      </c>
      <c r="C8" s="11">
        <f t="shared" si="1"/>
        <v>10464</v>
      </c>
      <c r="D8" s="11">
        <f t="shared" si="1"/>
        <v>9654</v>
      </c>
      <c r="E8" s="11">
        <f t="shared" si="1"/>
        <v>1603</v>
      </c>
      <c r="F8" s="11">
        <f t="shared" si="1"/>
        <v>6313</v>
      </c>
      <c r="G8" s="11">
        <f t="shared" si="1"/>
        <v>9579</v>
      </c>
      <c r="H8" s="11">
        <f t="shared" si="1"/>
        <v>1887</v>
      </c>
      <c r="I8" s="11">
        <f t="shared" si="1"/>
        <v>11376</v>
      </c>
      <c r="J8" s="11">
        <f t="shared" si="1"/>
        <v>8514</v>
      </c>
      <c r="K8" s="11">
        <f t="shared" si="1"/>
        <v>8056</v>
      </c>
      <c r="L8" s="11">
        <f t="shared" si="1"/>
        <v>6333</v>
      </c>
      <c r="M8" s="11">
        <f t="shared" si="1"/>
        <v>3341</v>
      </c>
      <c r="N8" s="11">
        <f t="shared" si="1"/>
        <v>2528</v>
      </c>
      <c r="O8" s="11">
        <f t="shared" si="1"/>
        <v>92077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12429</v>
      </c>
      <c r="C9" s="11">
        <v>10464</v>
      </c>
      <c r="D9" s="11">
        <v>9654</v>
      </c>
      <c r="E9" s="11">
        <v>1603</v>
      </c>
      <c r="F9" s="11">
        <v>6313</v>
      </c>
      <c r="G9" s="11">
        <v>9579</v>
      </c>
      <c r="H9" s="11">
        <v>1882</v>
      </c>
      <c r="I9" s="11">
        <v>11374</v>
      </c>
      <c r="J9" s="11">
        <v>8514</v>
      </c>
      <c r="K9" s="11">
        <v>8053</v>
      </c>
      <c r="L9" s="11">
        <v>6333</v>
      </c>
      <c r="M9" s="11">
        <v>3340</v>
      </c>
      <c r="N9" s="11">
        <v>2528</v>
      </c>
      <c r="O9" s="11">
        <f>SUM(B9:N9)</f>
        <v>92066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2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194234</v>
      </c>
      <c r="C11" s="13">
        <v>126744</v>
      </c>
      <c r="D11" s="13">
        <v>159391</v>
      </c>
      <c r="E11" s="13">
        <v>31931</v>
      </c>
      <c r="F11" s="13">
        <v>107791</v>
      </c>
      <c r="G11" s="13">
        <v>163876</v>
      </c>
      <c r="H11" s="13">
        <v>22685</v>
      </c>
      <c r="I11" s="13">
        <v>131373</v>
      </c>
      <c r="J11" s="13">
        <v>124104</v>
      </c>
      <c r="K11" s="13">
        <v>165528</v>
      </c>
      <c r="L11" s="13">
        <v>129705</v>
      </c>
      <c r="M11" s="13">
        <v>56526</v>
      </c>
      <c r="N11" s="13">
        <v>33360</v>
      </c>
      <c r="O11" s="11">
        <f>SUM(B11:N11)</f>
        <v>1447248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1.280433902310079</v>
      </c>
      <c r="C15" s="19">
        <v>1.322581914012165</v>
      </c>
      <c r="D15" s="19">
        <v>1.29689279835448</v>
      </c>
      <c r="E15" s="19">
        <v>0.979684057460904</v>
      </c>
      <c r="F15" s="19">
        <v>1.601226244585212</v>
      </c>
      <c r="G15" s="19">
        <v>1.647853858866381</v>
      </c>
      <c r="H15" s="19">
        <v>1.742626754169859</v>
      </c>
      <c r="I15" s="19">
        <v>1.286436582338105</v>
      </c>
      <c r="J15" s="19">
        <v>1.328742903144285</v>
      </c>
      <c r="K15" s="19">
        <v>1.308087417664807</v>
      </c>
      <c r="L15" s="19">
        <v>1.417793552140515</v>
      </c>
      <c r="M15" s="19">
        <v>1.395356207865684</v>
      </c>
      <c r="N15" s="19">
        <v>1.378421027527157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661219.73</v>
      </c>
      <c r="C17" s="24">
        <f aca="true" t="shared" si="2" ref="C17:N17">C18+C19+C20+C21+C22+C23+C24+C25</f>
        <v>452764.84</v>
      </c>
      <c r="D17" s="24">
        <f t="shared" si="2"/>
        <v>475839.31</v>
      </c>
      <c r="E17" s="24">
        <f t="shared" si="2"/>
        <v>122650.79999999999</v>
      </c>
      <c r="F17" s="24">
        <f t="shared" si="2"/>
        <v>443148.2199999999</v>
      </c>
      <c r="G17" s="24">
        <f t="shared" si="2"/>
        <v>585689.41</v>
      </c>
      <c r="H17" s="24">
        <f t="shared" si="2"/>
        <v>113798.32999999997</v>
      </c>
      <c r="I17" s="24">
        <f t="shared" si="2"/>
        <v>459778.95</v>
      </c>
      <c r="J17" s="24">
        <f t="shared" si="2"/>
        <v>429866.77</v>
      </c>
      <c r="K17" s="24">
        <f t="shared" si="2"/>
        <v>543100.98</v>
      </c>
      <c r="L17" s="24">
        <f t="shared" si="2"/>
        <v>526142.36</v>
      </c>
      <c r="M17" s="24">
        <f t="shared" si="2"/>
        <v>268985.82</v>
      </c>
      <c r="N17" s="24">
        <f t="shared" si="2"/>
        <v>138548.15000000002</v>
      </c>
      <c r="O17" s="24">
        <f>O18+O19+O20+O21+O22+O23+O24+O25</f>
        <v>5221533.67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455733.25</v>
      </c>
      <c r="C18" s="30">
        <f t="shared" si="3"/>
        <v>312491.22</v>
      </c>
      <c r="D18" s="30">
        <f t="shared" si="3"/>
        <v>337565.96</v>
      </c>
      <c r="E18" s="30">
        <f t="shared" si="3"/>
        <v>114555.5</v>
      </c>
      <c r="F18" s="30">
        <f t="shared" si="3"/>
        <v>264002.42</v>
      </c>
      <c r="G18" s="30">
        <f t="shared" si="3"/>
        <v>329911.41</v>
      </c>
      <c r="H18" s="30">
        <f t="shared" si="3"/>
        <v>62665.97</v>
      </c>
      <c r="I18" s="30">
        <f t="shared" si="3"/>
        <v>322527.09</v>
      </c>
      <c r="J18" s="30">
        <f t="shared" si="3"/>
        <v>301586.59</v>
      </c>
      <c r="K18" s="30">
        <f t="shared" si="3"/>
        <v>373396.54</v>
      </c>
      <c r="L18" s="30">
        <f t="shared" si="3"/>
        <v>333048.23</v>
      </c>
      <c r="M18" s="30">
        <f t="shared" si="3"/>
        <v>169315.85</v>
      </c>
      <c r="N18" s="30">
        <f t="shared" si="3"/>
        <v>91726.14</v>
      </c>
      <c r="O18" s="30">
        <f aca="true" t="shared" si="4" ref="O18:O25">SUM(B18:N18)</f>
        <v>3468526.17</v>
      </c>
    </row>
    <row r="19" spans="1:23" ht="18.75" customHeight="1">
      <c r="A19" s="26" t="s">
        <v>35</v>
      </c>
      <c r="B19" s="30">
        <f>IF(B15&lt;&gt;0,ROUND((B15-1)*B18,2),0)</f>
        <v>127803.05</v>
      </c>
      <c r="C19" s="30">
        <f aca="true" t="shared" si="5" ref="C19:N19">IF(C15&lt;&gt;0,ROUND((C15-1)*C18,2),0)</f>
        <v>100804.02</v>
      </c>
      <c r="D19" s="30">
        <f t="shared" si="5"/>
        <v>100220.9</v>
      </c>
      <c r="E19" s="30">
        <f t="shared" si="5"/>
        <v>-2327.3</v>
      </c>
      <c r="F19" s="30">
        <f t="shared" si="5"/>
        <v>158725.18</v>
      </c>
      <c r="G19" s="30">
        <f t="shared" si="5"/>
        <v>213734.38</v>
      </c>
      <c r="H19" s="30">
        <f t="shared" si="5"/>
        <v>46537.43</v>
      </c>
      <c r="I19" s="30">
        <f t="shared" si="5"/>
        <v>92383.56</v>
      </c>
      <c r="J19" s="30">
        <f t="shared" si="5"/>
        <v>99144.45</v>
      </c>
      <c r="K19" s="30">
        <f t="shared" si="5"/>
        <v>115038.78</v>
      </c>
      <c r="L19" s="30">
        <f t="shared" si="5"/>
        <v>139145.4</v>
      </c>
      <c r="M19" s="30">
        <f t="shared" si="5"/>
        <v>66940.07</v>
      </c>
      <c r="N19" s="30">
        <f t="shared" si="5"/>
        <v>34711.1</v>
      </c>
      <c r="O19" s="30">
        <f t="shared" si="4"/>
        <v>1292861.02</v>
      </c>
      <c r="W19" s="62"/>
    </row>
    <row r="20" spans="1:15" ht="18.75" customHeight="1">
      <c r="A20" s="26" t="s">
        <v>36</v>
      </c>
      <c r="B20" s="30">
        <v>26556.28</v>
      </c>
      <c r="C20" s="30">
        <v>19034.47</v>
      </c>
      <c r="D20" s="30">
        <v>13798.38</v>
      </c>
      <c r="E20" s="30">
        <v>4656.06</v>
      </c>
      <c r="F20" s="30">
        <v>10530.41</v>
      </c>
      <c r="G20" s="30">
        <v>16622.74</v>
      </c>
      <c r="H20" s="30">
        <v>2563.31</v>
      </c>
      <c r="I20" s="30">
        <v>10721.93</v>
      </c>
      <c r="J20" s="30">
        <v>15118.98</v>
      </c>
      <c r="K20" s="30">
        <v>19818.89</v>
      </c>
      <c r="L20" s="30">
        <v>19339.31</v>
      </c>
      <c r="M20" s="30">
        <v>7827.11</v>
      </c>
      <c r="N20" s="30">
        <v>4062.32</v>
      </c>
      <c r="O20" s="30">
        <f t="shared" si="4"/>
        <v>170650.18999999997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-678.51</v>
      </c>
      <c r="C23" s="30">
        <v>-889.92</v>
      </c>
      <c r="D23" s="30">
        <v>-302.08</v>
      </c>
      <c r="E23" s="30">
        <v>-567.52</v>
      </c>
      <c r="F23" s="30">
        <v>-307.36</v>
      </c>
      <c r="G23" s="30">
        <v>0</v>
      </c>
      <c r="H23" s="30">
        <v>-1125.46</v>
      </c>
      <c r="I23" s="30">
        <v>-901.92</v>
      </c>
      <c r="J23" s="30">
        <v>-3047.6</v>
      </c>
      <c r="K23" s="30">
        <v>-134.38</v>
      </c>
      <c r="L23" s="30">
        <v>-299.76</v>
      </c>
      <c r="M23" s="30">
        <v>-337.25</v>
      </c>
      <c r="N23" s="30">
        <v>-194.31</v>
      </c>
      <c r="O23" s="30">
        <f t="shared" si="4"/>
        <v>-8786.069999999998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-54687.6</v>
      </c>
      <c r="C27" s="30">
        <f>+C28+C30+C41+C42+C45-C46</f>
        <v>-46041.6</v>
      </c>
      <c r="D27" s="30">
        <f t="shared" si="6"/>
        <v>-44730.02</v>
      </c>
      <c r="E27" s="30">
        <f t="shared" si="6"/>
        <v>-7053.2</v>
      </c>
      <c r="F27" s="30">
        <f t="shared" si="6"/>
        <v>-41768.25</v>
      </c>
      <c r="G27" s="30">
        <f t="shared" si="6"/>
        <v>-42147.6</v>
      </c>
      <c r="H27" s="30">
        <f t="shared" si="6"/>
        <v>-8833.759999999998</v>
      </c>
      <c r="I27" s="30">
        <f t="shared" si="6"/>
        <v>-50045.6</v>
      </c>
      <c r="J27" s="30">
        <f t="shared" si="6"/>
        <v>-37461.6</v>
      </c>
      <c r="K27" s="30">
        <f t="shared" si="6"/>
        <v>-35433.2</v>
      </c>
      <c r="L27" s="30">
        <f t="shared" si="6"/>
        <v>-27865.2</v>
      </c>
      <c r="M27" s="30">
        <f t="shared" si="6"/>
        <v>-14696</v>
      </c>
      <c r="N27" s="30">
        <f t="shared" si="6"/>
        <v>-11123.2</v>
      </c>
      <c r="O27" s="30">
        <f t="shared" si="6"/>
        <v>-421886.8300000001</v>
      </c>
    </row>
    <row r="28" spans="1:15" ht="18.75" customHeight="1">
      <c r="A28" s="26" t="s">
        <v>40</v>
      </c>
      <c r="B28" s="31">
        <f>+B29</f>
        <v>-54687.6</v>
      </c>
      <c r="C28" s="31">
        <f>+C29</f>
        <v>-46041.6</v>
      </c>
      <c r="D28" s="31">
        <f aca="true" t="shared" si="7" ref="D28:O28">+D29</f>
        <v>-42477.6</v>
      </c>
      <c r="E28" s="31">
        <f t="shared" si="7"/>
        <v>-7053.2</v>
      </c>
      <c r="F28" s="31">
        <f t="shared" si="7"/>
        <v>-27777.2</v>
      </c>
      <c r="G28" s="31">
        <f t="shared" si="7"/>
        <v>-42147.6</v>
      </c>
      <c r="H28" s="31">
        <f t="shared" si="7"/>
        <v>-8280.8</v>
      </c>
      <c r="I28" s="31">
        <f t="shared" si="7"/>
        <v>-50045.6</v>
      </c>
      <c r="J28" s="31">
        <f t="shared" si="7"/>
        <v>-37461.6</v>
      </c>
      <c r="K28" s="31">
        <f t="shared" si="7"/>
        <v>-35433.2</v>
      </c>
      <c r="L28" s="31">
        <f t="shared" si="7"/>
        <v>-27865.2</v>
      </c>
      <c r="M28" s="31">
        <f t="shared" si="7"/>
        <v>-14696</v>
      </c>
      <c r="N28" s="31">
        <f t="shared" si="7"/>
        <v>-11123.2</v>
      </c>
      <c r="O28" s="31">
        <f t="shared" si="7"/>
        <v>-405090.4</v>
      </c>
    </row>
    <row r="29" spans="1:26" ht="18.75" customHeight="1">
      <c r="A29" s="27" t="s">
        <v>41</v>
      </c>
      <c r="B29" s="16">
        <f>ROUND((-B9)*$G$3,2)</f>
        <v>-54687.6</v>
      </c>
      <c r="C29" s="16">
        <f aca="true" t="shared" si="8" ref="C29:N29">ROUND((-C9)*$G$3,2)</f>
        <v>-46041.6</v>
      </c>
      <c r="D29" s="16">
        <f t="shared" si="8"/>
        <v>-42477.6</v>
      </c>
      <c r="E29" s="16">
        <f t="shared" si="8"/>
        <v>-7053.2</v>
      </c>
      <c r="F29" s="16">
        <f t="shared" si="8"/>
        <v>-27777.2</v>
      </c>
      <c r="G29" s="16">
        <f t="shared" si="8"/>
        <v>-42147.6</v>
      </c>
      <c r="H29" s="16">
        <f t="shared" si="8"/>
        <v>-8280.8</v>
      </c>
      <c r="I29" s="16">
        <f t="shared" si="8"/>
        <v>-50045.6</v>
      </c>
      <c r="J29" s="16">
        <f t="shared" si="8"/>
        <v>-37461.6</v>
      </c>
      <c r="K29" s="16">
        <f t="shared" si="8"/>
        <v>-35433.2</v>
      </c>
      <c r="L29" s="16">
        <f t="shared" si="8"/>
        <v>-27865.2</v>
      </c>
      <c r="M29" s="16">
        <f t="shared" si="8"/>
        <v>-14696</v>
      </c>
      <c r="N29" s="16">
        <f t="shared" si="8"/>
        <v>-11123.2</v>
      </c>
      <c r="O29" s="32">
        <f aca="true" t="shared" si="9" ref="O29:O46">SUM(B29:N29)</f>
        <v>-405090.4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-2252.42</v>
      </c>
      <c r="E41" s="35"/>
      <c r="F41" s="35"/>
      <c r="G41" s="35"/>
      <c r="H41" s="35">
        <v>-552.96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-2805.38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606532.13</v>
      </c>
      <c r="C44" s="36">
        <f t="shared" si="11"/>
        <v>406723.24000000005</v>
      </c>
      <c r="D44" s="36">
        <f t="shared" si="11"/>
        <v>431109.29</v>
      </c>
      <c r="E44" s="36">
        <f t="shared" si="11"/>
        <v>115597.59999999999</v>
      </c>
      <c r="F44" s="36">
        <f t="shared" si="11"/>
        <v>401379.9699999999</v>
      </c>
      <c r="G44" s="36">
        <f t="shared" si="11"/>
        <v>543541.81</v>
      </c>
      <c r="H44" s="36">
        <f t="shared" si="11"/>
        <v>104964.56999999998</v>
      </c>
      <c r="I44" s="36">
        <f t="shared" si="11"/>
        <v>409733.35000000003</v>
      </c>
      <c r="J44" s="36">
        <f t="shared" si="11"/>
        <v>392405.17000000004</v>
      </c>
      <c r="K44" s="36">
        <f t="shared" si="11"/>
        <v>507667.77999999997</v>
      </c>
      <c r="L44" s="36">
        <f t="shared" si="11"/>
        <v>498277.16</v>
      </c>
      <c r="M44" s="36">
        <f t="shared" si="11"/>
        <v>254289.82</v>
      </c>
      <c r="N44" s="36">
        <f t="shared" si="11"/>
        <v>127424.95000000003</v>
      </c>
      <c r="O44" s="36">
        <f>SUM(B44:N44)</f>
        <v>4799646.84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-103468.58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-103468.58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-89477.53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-89477.53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606532.13</v>
      </c>
      <c r="C50" s="51">
        <f t="shared" si="12"/>
        <v>406723.24</v>
      </c>
      <c r="D50" s="51">
        <f t="shared" si="12"/>
        <v>431109.29</v>
      </c>
      <c r="E50" s="51">
        <f t="shared" si="12"/>
        <v>115597.59</v>
      </c>
      <c r="F50" s="51">
        <f t="shared" si="12"/>
        <v>401379.98</v>
      </c>
      <c r="G50" s="51">
        <f t="shared" si="12"/>
        <v>543541.81</v>
      </c>
      <c r="H50" s="51">
        <f t="shared" si="12"/>
        <v>104964.57</v>
      </c>
      <c r="I50" s="51">
        <f t="shared" si="12"/>
        <v>409733.35</v>
      </c>
      <c r="J50" s="51">
        <f t="shared" si="12"/>
        <v>392405.18</v>
      </c>
      <c r="K50" s="51">
        <f t="shared" si="12"/>
        <v>507667.78</v>
      </c>
      <c r="L50" s="51">
        <f t="shared" si="12"/>
        <v>498277.17</v>
      </c>
      <c r="M50" s="51">
        <f t="shared" si="12"/>
        <v>254289.82</v>
      </c>
      <c r="N50" s="51">
        <f t="shared" si="12"/>
        <v>127424.95</v>
      </c>
      <c r="O50" s="36">
        <f t="shared" si="12"/>
        <v>4799646.860000001</v>
      </c>
      <c r="Q50"/>
    </row>
    <row r="51" spans="1:18" ht="18.75" customHeight="1">
      <c r="A51" s="26" t="s">
        <v>57</v>
      </c>
      <c r="B51" s="51">
        <v>500759.46</v>
      </c>
      <c r="C51" s="51">
        <v>298060.66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798820.12</v>
      </c>
      <c r="P51"/>
      <c r="Q51" s="70"/>
      <c r="R51" s="43"/>
    </row>
    <row r="52" spans="1:16" ht="18.75" customHeight="1">
      <c r="A52" s="26" t="s">
        <v>58</v>
      </c>
      <c r="B52" s="51">
        <v>105772.67</v>
      </c>
      <c r="C52" s="51">
        <v>108662.58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214435.25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431109.29</v>
      </c>
      <c r="E53" s="52">
        <v>0</v>
      </c>
      <c r="F53" s="52">
        <v>0</v>
      </c>
      <c r="G53" s="52">
        <v>0</v>
      </c>
      <c r="H53" s="51">
        <v>104964.57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536073.86</v>
      </c>
      <c r="Q53" s="71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115597.59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115597.59</v>
      </c>
      <c r="Q54" s="42"/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401379.98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401379.98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543541.81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543541.81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409733.35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409733.35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392405.18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392405.18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507667.78</v>
      </c>
      <c r="L59" s="31">
        <v>498277.17</v>
      </c>
      <c r="M59" s="52">
        <v>0</v>
      </c>
      <c r="N59" s="52">
        <v>0</v>
      </c>
      <c r="O59" s="36">
        <f t="shared" si="13"/>
        <v>1005944.95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254289.82</v>
      </c>
      <c r="N60" s="52">
        <v>0</v>
      </c>
      <c r="O60" s="36">
        <f t="shared" si="13"/>
        <v>254289.82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127424.95</v>
      </c>
      <c r="O61" s="55">
        <f t="shared" si="13"/>
        <v>127424.95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/>
      <c r="G65"/>
      <c r="H65" s="69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2021-01-15T15:31:26Z</dcterms:modified>
  <cp:category/>
  <cp:version/>
  <cp:contentType/>
  <cp:contentStatus/>
</cp:coreProperties>
</file>