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<sst xmlns="http://schemas.openxmlformats.org/spreadsheetml/2006/main" count="79" uniqueCount="76">
  <si>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</si>
  <si>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</si>
  <si>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</si>
  <si>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</si>
  <si>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</si>
  <si>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</si>
  <si>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</si>
  <si>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</si>
  <si>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</si>
  <si>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</si>
  <si>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</si>
  <si>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</si>
  <si>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</si>
  <si>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</si>
  <si>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</si>
  <si>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</si>
  <si>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</si>
  <si>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</si>
  <si>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</si>
  <si>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</si>
  <si>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</si>
  <si>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</si>
  <si>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</si>
  <si>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</si>
  <si>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</si>
  <si>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</si>
  <si>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</si>
  <si>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</si>
  <si>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</si>
  <si>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</si>
  <si>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</si>
  <si>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</si>
  <si>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</si>
  <si>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</si>
  <si>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</si>
  <si>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</si>
  <si>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</si>
  <si>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</si>
  <si>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</si>
  <si>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</si>
  <si>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</si>
  <si>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</si>
  <si>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</si>
  <si>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</si>
  <si>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</si>
  <si>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</si>
  <si>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</si>
  <si>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</si>
  <si>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</si>
  <si>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</si>
  <si>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</si>
  <si>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</si>
  <si>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</si>
  <si>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</si>
  <si>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</si>
  <si>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</si>
  <si>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</si>
  <si>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</si>
  <si>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</si>
  <si>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</si>
  <si>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</si>
  <si>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</si>
  <si>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</si>
  <si>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</si>
  <si>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</si>
  <si>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</si>
  <si>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</si>
  <si>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</si>
  <si>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</si>
  <si>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</si>
  <si>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</si>
  <si>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</si>
  <si>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</si>
  <si>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02/01/21 - VENCIMENTO 08/01/21</t>
  </si>
  <si>
    <t>5.3. Revisão de Remuneração pelo Transporte Coletivo (1)</t>
  </si>
  <si>
    <t>Nota: (1) Revisões de remuneração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</si>
</sst>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63</xdr:row>
      <xdr:rowOff>0</xdr:rowOff>
    </xdr:from>
    <xdr:to>
      <xdr:col>8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2685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116125</v>
      </c>
      <c r="C7" s="9">
        <f t="shared" si="0"/>
        <v>78632</v>
      </c>
      <c r="D7" s="9">
        <f t="shared" si="0"/>
        <v>91084</v>
      </c>
      <c r="E7" s="9">
        <f t="shared" si="0"/>
        <v>17384</v>
      </c>
      <c r="F7" s="9">
        <f t="shared" si="0"/>
        <v>63951</v>
      </c>
      <c r="G7" s="9">
        <f t="shared" si="0"/>
        <v>91480</v>
      </c>
      <c r="H7" s="9">
        <f t="shared" si="0"/>
        <v>12301</v>
      </c>
      <c r="I7" s="9">
        <f t="shared" si="0"/>
        <v>72974</v>
      </c>
      <c r="J7" s="9">
        <f t="shared" si="0"/>
        <v>77358</v>
      </c>
      <c r="K7" s="9">
        <f t="shared" si="0"/>
        <v>107083</v>
      </c>
      <c r="L7" s="9">
        <f t="shared" si="0"/>
        <v>79120</v>
      </c>
      <c r="M7" s="9">
        <f t="shared" si="0"/>
        <v>34508</v>
      </c>
      <c r="N7" s="9">
        <f t="shared" si="0"/>
        <v>19216</v>
      </c>
      <c r="O7" s="9">
        <f t="shared" si="0"/>
        <v>861216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7276</v>
      </c>
      <c r="C8" s="11">
        <f t="shared" si="1"/>
        <v>6069</v>
      </c>
      <c r="D8" s="11">
        <f t="shared" si="1"/>
        <v>5760</v>
      </c>
      <c r="E8" s="11">
        <f t="shared" si="1"/>
        <v>803</v>
      </c>
      <c r="F8" s="11">
        <f t="shared" si="1"/>
        <v>3627</v>
      </c>
      <c r="G8" s="11">
        <f t="shared" si="1"/>
        <v>5267</v>
      </c>
      <c r="H8" s="11">
        <f t="shared" si="1"/>
        <v>922</v>
      </c>
      <c r="I8" s="11">
        <f t="shared" si="1"/>
        <v>5977</v>
      </c>
      <c r="J8" s="11">
        <f t="shared" si="1"/>
        <v>5238</v>
      </c>
      <c r="K8" s="11">
        <f t="shared" si="1"/>
        <v>5308</v>
      </c>
      <c r="L8" s="11">
        <f t="shared" si="1"/>
        <v>3906</v>
      </c>
      <c r="M8" s="11">
        <f t="shared" si="1"/>
        <v>1957</v>
      </c>
      <c r="N8" s="11">
        <f t="shared" si="1"/>
        <v>1317</v>
      </c>
      <c r="O8" s="11">
        <f t="shared" si="1"/>
        <v>53427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7276</v>
      </c>
      <c r="C9" s="11">
        <v>6069</v>
      </c>
      <c r="D9" s="11">
        <v>5760</v>
      </c>
      <c r="E9" s="11">
        <v>803</v>
      </c>
      <c r="F9" s="11">
        <v>3627</v>
      </c>
      <c r="G9" s="11">
        <v>5267</v>
      </c>
      <c r="H9" s="11">
        <v>922</v>
      </c>
      <c r="I9" s="11">
        <v>5977</v>
      </c>
      <c r="J9" s="11">
        <v>5238</v>
      </c>
      <c r="K9" s="11">
        <v>5303</v>
      </c>
      <c r="L9" s="11">
        <v>3906</v>
      </c>
      <c r="M9" s="11">
        <v>1956</v>
      </c>
      <c r="N9" s="11">
        <v>1317</v>
      </c>
      <c r="O9" s="11">
        <f>SUM(B9:N9)</f>
        <v>53421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108849</v>
      </c>
      <c r="C11" s="13">
        <v>72563</v>
      </c>
      <c r="D11" s="13">
        <v>85324</v>
      </c>
      <c r="E11" s="13">
        <v>16581</v>
      </c>
      <c r="F11" s="13">
        <v>60324</v>
      </c>
      <c r="G11" s="13">
        <v>86213</v>
      </c>
      <c r="H11" s="13">
        <v>11379</v>
      </c>
      <c r="I11" s="13">
        <v>66997</v>
      </c>
      <c r="J11" s="13">
        <v>72120</v>
      </c>
      <c r="K11" s="13">
        <v>101775</v>
      </c>
      <c r="L11" s="13">
        <v>75214</v>
      </c>
      <c r="M11" s="13">
        <v>32551</v>
      </c>
      <c r="N11" s="13">
        <v>17899</v>
      </c>
      <c r="O11" s="11">
        <f>SUM(B11:N11)</f>
        <v>807789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1.487569267303292</v>
      </c>
      <c r="C15" s="19">
        <v>1.57011448426291</v>
      </c>
      <c r="D15" s="19">
        <v>1.606194519196246</v>
      </c>
      <c r="E15" s="19">
        <v>1.153160326334894</v>
      </c>
      <c r="F15" s="19">
        <v>1.865401816751219</v>
      </c>
      <c r="G15" s="19">
        <v>1.992761449268856</v>
      </c>
      <c r="H15" s="19">
        <v>2.358962466391379</v>
      </c>
      <c r="I15" s="19">
        <v>1.614932981809421</v>
      </c>
      <c r="J15" s="19">
        <v>1.594839084226167</v>
      </c>
      <c r="K15" s="19">
        <v>1.48124093743241</v>
      </c>
      <c r="L15" s="19">
        <v>1.551417260597914</v>
      </c>
      <c r="M15" s="19">
        <v>1.620425709201972</v>
      </c>
      <c r="N15" s="19">
        <v>1.642179003270314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451326.3</v>
      </c>
      <c r="C17" s="24">
        <f aca="true" t="shared" si="2" ref="C17:N17">C18+C19+C20+C21+C22+C23+C24+C25</f>
        <v>314836.18000000005</v>
      </c>
      <c r="D17" s="24">
        <f t="shared" si="2"/>
        <v>325828.6500000001</v>
      </c>
      <c r="E17" s="24">
        <f t="shared" si="2"/>
        <v>77724.22000000002</v>
      </c>
      <c r="F17" s="24">
        <f t="shared" si="2"/>
        <v>294861.47</v>
      </c>
      <c r="G17" s="24">
        <f t="shared" si="2"/>
        <v>384405.19999999995</v>
      </c>
      <c r="H17" s="24">
        <f t="shared" si="2"/>
        <v>77418.40999999999</v>
      </c>
      <c r="I17" s="24">
        <f t="shared" si="2"/>
        <v>309267.1</v>
      </c>
      <c r="J17" s="24">
        <f t="shared" si="2"/>
        <v>307783.8</v>
      </c>
      <c r="K17" s="24">
        <f t="shared" si="2"/>
        <v>392726.7799999999</v>
      </c>
      <c r="L17" s="24">
        <f t="shared" si="2"/>
        <v>350219.43</v>
      </c>
      <c r="M17" s="24">
        <f t="shared" si="2"/>
        <v>190088.42</v>
      </c>
      <c r="N17" s="24">
        <f t="shared" si="2"/>
        <v>91905.68</v>
      </c>
      <c r="O17" s="24">
        <f>O18+O19+O20+O21+O22+O23+O24+O25</f>
        <v>3568391.64</v>
      </c>
      <c r="Q17" s="25"/>
      <c r="R17" s="60"/>
      <c r="S17" s="60"/>
      <c r="T17" s="60"/>
      <c r="U17" s="60"/>
      <c r="V17" s="60"/>
      <c r="W17" s="60"/>
    </row>
    <row r="18" spans="1:15" ht="18.75" customHeight="1">
      <c r="A18" s="26" t="s">
        <v>34</v>
      </c>
      <c r="B18" s="30">
        <f aca="true" t="shared" si="3" ref="B18:N18">ROUND(B13*B7,2)</f>
        <v>256078.85</v>
      </c>
      <c r="C18" s="30">
        <f t="shared" si="3"/>
        <v>179084.38</v>
      </c>
      <c r="D18" s="30">
        <f t="shared" si="3"/>
        <v>181885.64</v>
      </c>
      <c r="E18" s="30">
        <f t="shared" si="3"/>
        <v>59385.48</v>
      </c>
      <c r="F18" s="30">
        <f t="shared" si="3"/>
        <v>147963.43</v>
      </c>
      <c r="G18" s="30">
        <f t="shared" si="3"/>
        <v>173994.96</v>
      </c>
      <c r="H18" s="30">
        <f t="shared" si="3"/>
        <v>31371.24</v>
      </c>
      <c r="I18" s="30">
        <f t="shared" si="3"/>
        <v>164877.46</v>
      </c>
      <c r="J18" s="30">
        <f t="shared" si="3"/>
        <v>175919.83</v>
      </c>
      <c r="K18" s="30">
        <f t="shared" si="3"/>
        <v>230346.24</v>
      </c>
      <c r="L18" s="30">
        <f t="shared" si="3"/>
        <v>193701.58</v>
      </c>
      <c r="M18" s="30">
        <f t="shared" si="3"/>
        <v>97595.53</v>
      </c>
      <c r="N18" s="30">
        <f t="shared" si="3"/>
        <v>49114.17</v>
      </c>
      <c r="O18" s="30">
        <f aca="true" t="shared" si="4" ref="O18:O25">SUM(B18:N18)</f>
        <v>1941318.79</v>
      </c>
    </row>
    <row r="19" spans="1:23" ht="18.75" customHeight="1">
      <c r="A19" s="26" t="s">
        <v>35</v>
      </c>
      <c r="B19" s="30">
        <f>IF(B15&lt;&gt;0,ROUND((B15-1)*B18,2),0)</f>
        <v>124856.18</v>
      </c>
      <c r="C19" s="30">
        <f aca="true" t="shared" si="5" ref="C19:N19">IF(C15&lt;&gt;0,ROUND((C15-1)*C18,2),0)</f>
        <v>102098.6</v>
      </c>
      <c r="D19" s="30">
        <f t="shared" si="5"/>
        <v>110258.08</v>
      </c>
      <c r="E19" s="30">
        <f t="shared" si="5"/>
        <v>9095.5</v>
      </c>
      <c r="F19" s="30">
        <f t="shared" si="5"/>
        <v>128047.82</v>
      </c>
      <c r="G19" s="30">
        <f t="shared" si="5"/>
        <v>172735.49</v>
      </c>
      <c r="H19" s="30">
        <f t="shared" si="5"/>
        <v>42632.34</v>
      </c>
      <c r="I19" s="30">
        <f t="shared" si="5"/>
        <v>101388.59</v>
      </c>
      <c r="J19" s="30">
        <f t="shared" si="5"/>
        <v>104643.99</v>
      </c>
      <c r="K19" s="30">
        <f t="shared" si="5"/>
        <v>110852.04</v>
      </c>
      <c r="L19" s="30">
        <f t="shared" si="5"/>
        <v>106810.39</v>
      </c>
      <c r="M19" s="30">
        <f t="shared" si="5"/>
        <v>60550.78</v>
      </c>
      <c r="N19" s="30">
        <f t="shared" si="5"/>
        <v>31540.09</v>
      </c>
      <c r="O19" s="30">
        <f t="shared" si="4"/>
        <v>1205509.89</v>
      </c>
      <c r="W19" s="61"/>
    </row>
    <row r="20" spans="1:15" ht="18.75" customHeight="1">
      <c r="A20" s="26" t="s">
        <v>36</v>
      </c>
      <c r="B20" s="30">
        <v>18585.61</v>
      </c>
      <c r="C20" s="30">
        <v>12328.15</v>
      </c>
      <c r="D20" s="30">
        <v>9128.78</v>
      </c>
      <c r="E20" s="30">
        <v>3263.88</v>
      </c>
      <c r="F20" s="30">
        <v>8806.33</v>
      </c>
      <c r="G20" s="30">
        <v>12253.87</v>
      </c>
      <c r="H20" s="30">
        <v>1759.76</v>
      </c>
      <c r="I20" s="30">
        <v>7952.76</v>
      </c>
      <c r="J20" s="30">
        <v>11831.81</v>
      </c>
      <c r="K20" s="30">
        <v>16547.35</v>
      </c>
      <c r="L20" s="30">
        <v>14798.28</v>
      </c>
      <c r="M20" s="30">
        <v>6904.42</v>
      </c>
      <c r="N20" s="30">
        <v>3008.52</v>
      </c>
      <c r="O20" s="30">
        <f t="shared" si="4"/>
        <v>127169.51999999999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-354.7</v>
      </c>
      <c r="F23" s="30">
        <v>-153.68</v>
      </c>
      <c r="G23" s="30">
        <v>0</v>
      </c>
      <c r="H23" s="30">
        <v>-160.78</v>
      </c>
      <c r="I23" s="30">
        <v>0</v>
      </c>
      <c r="J23" s="30">
        <v>-1676.18</v>
      </c>
      <c r="K23" s="30">
        <v>0</v>
      </c>
      <c r="L23" s="30">
        <v>0</v>
      </c>
      <c r="M23" s="30">
        <v>-202.35</v>
      </c>
      <c r="N23" s="30">
        <v>0</v>
      </c>
      <c r="O23" s="30">
        <f t="shared" si="4"/>
        <v>-2547.69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-32014.4</v>
      </c>
      <c r="C27" s="30">
        <f>+C28+C30+C41+C42+C45-C46</f>
        <v>-26703.6</v>
      </c>
      <c r="D27" s="30">
        <f t="shared" si="6"/>
        <v>-26846.36</v>
      </c>
      <c r="E27" s="30">
        <f t="shared" si="6"/>
        <v>-3533.2</v>
      </c>
      <c r="F27" s="30">
        <f t="shared" si="6"/>
        <v>-29949.849999999977</v>
      </c>
      <c r="G27" s="30">
        <f t="shared" si="6"/>
        <v>-23174.8</v>
      </c>
      <c r="H27" s="30">
        <f t="shared" si="6"/>
        <v>-4427.860000000001</v>
      </c>
      <c r="I27" s="30">
        <f t="shared" si="6"/>
        <v>-26298.8</v>
      </c>
      <c r="J27" s="30">
        <f t="shared" si="6"/>
        <v>-23047.2</v>
      </c>
      <c r="K27" s="30">
        <f t="shared" si="6"/>
        <v>-23333.2</v>
      </c>
      <c r="L27" s="30">
        <f t="shared" si="6"/>
        <v>-17186.4</v>
      </c>
      <c r="M27" s="30">
        <f t="shared" si="6"/>
        <v>-8606.4</v>
      </c>
      <c r="N27" s="30">
        <f t="shared" si="6"/>
        <v>-5794.8</v>
      </c>
      <c r="O27" s="30">
        <f t="shared" si="6"/>
        <v>-250916.87</v>
      </c>
    </row>
    <row r="28" spans="1:15" ht="18.75" customHeight="1">
      <c r="A28" s="26" t="s">
        <v>40</v>
      </c>
      <c r="B28" s="31">
        <f>+B29</f>
        <v>-32014.4</v>
      </c>
      <c r="C28" s="31">
        <f>+C29</f>
        <v>-26703.6</v>
      </c>
      <c r="D28" s="31">
        <f aca="true" t="shared" si="7" ref="D28:O28">+D29</f>
        <v>-25344</v>
      </c>
      <c r="E28" s="31">
        <f t="shared" si="7"/>
        <v>-3533.2</v>
      </c>
      <c r="F28" s="31">
        <f t="shared" si="7"/>
        <v>-15958.8</v>
      </c>
      <c r="G28" s="31">
        <f t="shared" si="7"/>
        <v>-23174.8</v>
      </c>
      <c r="H28" s="31">
        <f t="shared" si="7"/>
        <v>-4056.8</v>
      </c>
      <c r="I28" s="31">
        <f t="shared" si="7"/>
        <v>-26298.8</v>
      </c>
      <c r="J28" s="31">
        <f t="shared" si="7"/>
        <v>-23047.2</v>
      </c>
      <c r="K28" s="31">
        <f t="shared" si="7"/>
        <v>-23333.2</v>
      </c>
      <c r="L28" s="31">
        <f t="shared" si="7"/>
        <v>-17186.4</v>
      </c>
      <c r="M28" s="31">
        <f t="shared" si="7"/>
        <v>-8606.4</v>
      </c>
      <c r="N28" s="31">
        <f t="shared" si="7"/>
        <v>-5794.8</v>
      </c>
      <c r="O28" s="31">
        <f t="shared" si="7"/>
        <v>-235052.4</v>
      </c>
    </row>
    <row r="29" spans="1:26" ht="18.75" customHeight="1">
      <c r="A29" s="27" t="s">
        <v>41</v>
      </c>
      <c r="B29" s="16">
        <f>ROUND((-B9)*$G$3,2)</f>
        <v>-32014.4</v>
      </c>
      <c r="C29" s="16">
        <f aca="true" t="shared" si="8" ref="C29:N29">ROUND((-C9)*$G$3,2)</f>
        <v>-26703.6</v>
      </c>
      <c r="D29" s="16">
        <f t="shared" si="8"/>
        <v>-25344</v>
      </c>
      <c r="E29" s="16">
        <f t="shared" si="8"/>
        <v>-3533.2</v>
      </c>
      <c r="F29" s="16">
        <f t="shared" si="8"/>
        <v>-15958.8</v>
      </c>
      <c r="G29" s="16">
        <f t="shared" si="8"/>
        <v>-23174.8</v>
      </c>
      <c r="H29" s="16">
        <f t="shared" si="8"/>
        <v>-4056.8</v>
      </c>
      <c r="I29" s="16">
        <f t="shared" si="8"/>
        <v>-26298.8</v>
      </c>
      <c r="J29" s="16">
        <f t="shared" si="8"/>
        <v>-23047.2</v>
      </c>
      <c r="K29" s="16">
        <f t="shared" si="8"/>
        <v>-23333.2</v>
      </c>
      <c r="L29" s="16">
        <f t="shared" si="8"/>
        <v>-17186.4</v>
      </c>
      <c r="M29" s="16">
        <f t="shared" si="8"/>
        <v>-8606.4</v>
      </c>
      <c r="N29" s="16">
        <f t="shared" si="8"/>
        <v>-5794.8</v>
      </c>
      <c r="O29" s="32">
        <f aca="true" t="shared" si="9" ref="O29:O46">SUM(B29:N29)</f>
        <v>-235052.4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-1502.36</v>
      </c>
      <c r="E41" s="35"/>
      <c r="F41" s="35"/>
      <c r="G41" s="35"/>
      <c r="H41" s="35">
        <v>-371.06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-1873.4199999999998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419311.89999999997</v>
      </c>
      <c r="C44" s="36">
        <f t="shared" si="11"/>
        <v>288132.5800000001</v>
      </c>
      <c r="D44" s="36">
        <f t="shared" si="11"/>
        <v>298982.2900000001</v>
      </c>
      <c r="E44" s="36">
        <f t="shared" si="11"/>
        <v>74191.02000000002</v>
      </c>
      <c r="F44" s="36">
        <f t="shared" si="11"/>
        <v>264911.62</v>
      </c>
      <c r="G44" s="36">
        <f t="shared" si="11"/>
        <v>361230.39999999997</v>
      </c>
      <c r="H44" s="36">
        <f t="shared" si="11"/>
        <v>72990.54999999999</v>
      </c>
      <c r="I44" s="36">
        <f t="shared" si="11"/>
        <v>282968.3</v>
      </c>
      <c r="J44" s="36">
        <f t="shared" si="11"/>
        <v>284736.6</v>
      </c>
      <c r="K44" s="36">
        <f t="shared" si="11"/>
        <v>369393.5799999999</v>
      </c>
      <c r="L44" s="36">
        <f t="shared" si="11"/>
        <v>333033.02999999997</v>
      </c>
      <c r="M44" s="36">
        <f t="shared" si="11"/>
        <v>181482.02000000002</v>
      </c>
      <c r="N44" s="36">
        <f t="shared" si="11"/>
        <v>86110.87999999999</v>
      </c>
      <c r="O44" s="36">
        <f>SUM(B44:N44)</f>
        <v>3317474.77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-201405.93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-201405.93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-187414.88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-187414.88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419311.9</v>
      </c>
      <c r="C50" s="51">
        <f t="shared" si="12"/>
        <v>288132.58</v>
      </c>
      <c r="D50" s="51">
        <f t="shared" si="12"/>
        <v>298982.29</v>
      </c>
      <c r="E50" s="51">
        <f t="shared" si="12"/>
        <v>74191.02</v>
      </c>
      <c r="F50" s="51">
        <f t="shared" si="12"/>
        <v>264911.62</v>
      </c>
      <c r="G50" s="51">
        <f t="shared" si="12"/>
        <v>361230.4</v>
      </c>
      <c r="H50" s="51">
        <f t="shared" si="12"/>
        <v>72990.55</v>
      </c>
      <c r="I50" s="51">
        <f t="shared" si="12"/>
        <v>282968.29</v>
      </c>
      <c r="J50" s="51">
        <f t="shared" si="12"/>
        <v>284736.6</v>
      </c>
      <c r="K50" s="51">
        <f t="shared" si="12"/>
        <v>369393.58</v>
      </c>
      <c r="L50" s="51">
        <f t="shared" si="12"/>
        <v>333033.04</v>
      </c>
      <c r="M50" s="51">
        <f t="shared" si="12"/>
        <v>181482.01</v>
      </c>
      <c r="N50" s="51">
        <f t="shared" si="12"/>
        <v>86110.89</v>
      </c>
      <c r="O50" s="36">
        <f t="shared" si="12"/>
        <v>3317474.77</v>
      </c>
      <c r="Q50"/>
    </row>
    <row r="51" spans="1:18" ht="18.75" customHeight="1">
      <c r="A51" s="26" t="s">
        <v>57</v>
      </c>
      <c r="B51" s="51">
        <v>349111.07</v>
      </c>
      <c r="C51" s="51">
        <v>212675.38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561786.45</v>
      </c>
      <c r="P51"/>
      <c r="Q51"/>
      <c r="R51" s="43"/>
    </row>
    <row r="52" spans="1:16" ht="18.75" customHeight="1">
      <c r="A52" s="26" t="s">
        <v>58</v>
      </c>
      <c r="B52" s="51">
        <v>70200.83</v>
      </c>
      <c r="C52" s="51">
        <v>75457.2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145658.03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298982.29</v>
      </c>
      <c r="E53" s="52">
        <v>0</v>
      </c>
      <c r="F53" s="52">
        <v>0</v>
      </c>
      <c r="G53" s="52">
        <v>0</v>
      </c>
      <c r="H53" s="51">
        <v>72990.55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371972.83999999997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74191.02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74191.02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264911.62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264911.62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361230.4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361230.4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282968.29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282968.29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284736.6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284736.6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369393.58</v>
      </c>
      <c r="L59" s="31">
        <v>333033.04</v>
      </c>
      <c r="M59" s="52">
        <v>0</v>
      </c>
      <c r="N59" s="52">
        <v>0</v>
      </c>
      <c r="O59" s="36">
        <f t="shared" si="13"/>
        <v>702426.62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181482.01</v>
      </c>
      <c r="N60" s="52">
        <v>0</v>
      </c>
      <c r="O60" s="36">
        <f t="shared" si="13"/>
        <v>181482.01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86110.89</v>
      </c>
      <c r="O61" s="55">
        <f t="shared" si="13"/>
        <v>86110.89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2" ht="14.25">
      <c r="B64" s="57"/>
      <c r="C64" s="57"/>
      <c r="D64"/>
      <c r="E64"/>
      <c r="F64"/>
      <c r="G64"/>
      <c r="H64"/>
      <c r="I64"/>
      <c r="J64"/>
      <c r="K64"/>
      <c r="L64"/>
    </row>
    <row r="65" spans="2:12" ht="14.25">
      <c r="B65" s="57"/>
      <c r="C65" s="57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 s="59"/>
      <c r="L66" s="59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2021-01-08T18:49:22Z</dcterms:modified>
  <cp:category/>
  <cp:version/>
  <cp:contentType/>
  <cp:contentStatus/>
</cp:coreProperties>
</file>