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<sst xmlns="http://schemas.openxmlformats.org/spreadsheetml/2006/main" count="74" uniqueCount="73">
  <si>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</si>
  <si>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</si>
  <si>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</si>
  <si>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</si>
  <si>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</si>
  <si>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</si>
  <si>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</si>
  <si>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</si>
  <si>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</si>
  <si>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</si>
  <si>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</si>
  <si>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</si>
  <si>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</si>
  <si>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</si>
  <si>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</si>
  <si>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</si>
  <si>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</si>
  <si>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</si>
  <si>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</si>
  <si>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</si>
  <si>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</si>
  <si>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</si>
  <si>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</si>
  <si>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</si>
  <si>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</si>
  <si>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</si>
  <si>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</si>
  <si>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</si>
  <si>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</si>
  <si>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</si>
  <si>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</si>
  <si>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</si>
  <si>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</si>
  <si>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</si>
  <si>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</si>
  <si>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</si>
  <si>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</si>
  <si>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</si>
  <si>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</si>
  <si>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</si>
  <si>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</si>
  <si>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</si>
  <si>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</si>
  <si>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</si>
  <si>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</si>
  <si>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</si>
  <si>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</si>
  <si>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</si>
  <si>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</si>
  <si>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</si>
  <si>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</si>
  <si>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</si>
  <si>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</si>
  <si>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</si>
  <si>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</si>
  <si>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</si>
  <si>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</si>
  <si>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</si>
  <si>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</si>
  <si>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</si>
  <si>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</si>
  <si>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</si>
  <si>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</si>
  <si>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</si>
  <si>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</si>
  <si>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</si>
  <si>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</si>
  <si>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</si>
  <si>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</si>
  <si>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</si>
  <si>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</si>
  <si>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</si>
  <si>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25/01/21 - VENCIMENTO 01/02/21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</si>
</sst>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90286</v>
      </c>
      <c r="C7" s="47">
        <f t="shared" si="0"/>
        <v>65932</v>
      </c>
      <c r="D7" s="47">
        <f t="shared" si="0"/>
        <v>97447</v>
      </c>
      <c r="E7" s="47">
        <f t="shared" si="0"/>
        <v>48264</v>
      </c>
      <c r="F7" s="47">
        <f t="shared" si="0"/>
        <v>67139</v>
      </c>
      <c r="G7" s="47">
        <f t="shared" si="0"/>
        <v>74163</v>
      </c>
      <c r="H7" s="47">
        <f t="shared" si="0"/>
        <v>89385</v>
      </c>
      <c r="I7" s="47">
        <f t="shared" si="0"/>
        <v>116483</v>
      </c>
      <c r="J7" s="47">
        <f t="shared" si="0"/>
        <v>26585</v>
      </c>
      <c r="K7" s="47">
        <f t="shared" si="0"/>
        <v>675684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7020</v>
      </c>
      <c r="C8" s="45">
        <f t="shared" si="1"/>
        <v>5673</v>
      </c>
      <c r="D8" s="45">
        <f t="shared" si="1"/>
        <v>7341</v>
      </c>
      <c r="E8" s="45">
        <f t="shared" si="1"/>
        <v>3891</v>
      </c>
      <c r="F8" s="45">
        <f t="shared" si="1"/>
        <v>5484</v>
      </c>
      <c r="G8" s="45">
        <f t="shared" si="1"/>
        <v>3721</v>
      </c>
      <c r="H8" s="45">
        <f t="shared" si="1"/>
        <v>3654</v>
      </c>
      <c r="I8" s="45">
        <f t="shared" si="1"/>
        <v>7626</v>
      </c>
      <c r="J8" s="45">
        <f t="shared" si="1"/>
        <v>1010</v>
      </c>
      <c r="K8" s="38">
        <f>SUM(B8:J8)</f>
        <v>45420</v>
      </c>
      <c r="L8"/>
      <c r="M8"/>
      <c r="N8"/>
    </row>
    <row r="9" spans="1:14" ht="16.5" customHeight="1">
      <c r="A9" s="22" t="s">
        <v>35</v>
      </c>
      <c r="B9" s="45">
        <v>7007</v>
      </c>
      <c r="C9" s="45">
        <v>5671</v>
      </c>
      <c r="D9" s="45">
        <v>7339</v>
      </c>
      <c r="E9" s="45">
        <v>3876</v>
      </c>
      <c r="F9" s="45">
        <v>5482</v>
      </c>
      <c r="G9" s="45">
        <v>3720</v>
      </c>
      <c r="H9" s="45">
        <v>3654</v>
      </c>
      <c r="I9" s="45">
        <v>7616</v>
      </c>
      <c r="J9" s="45">
        <v>1010</v>
      </c>
      <c r="K9" s="38">
        <f>SUM(B9:J9)</f>
        <v>45375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2</v>
      </c>
      <c r="E10" s="45">
        <v>15</v>
      </c>
      <c r="F10" s="45">
        <v>2</v>
      </c>
      <c r="G10" s="45">
        <v>1</v>
      </c>
      <c r="H10" s="45">
        <v>0</v>
      </c>
      <c r="I10" s="45">
        <v>10</v>
      </c>
      <c r="J10" s="45">
        <v>0</v>
      </c>
      <c r="K10" s="38">
        <f>SUM(B10:J10)</f>
        <v>45</v>
      </c>
      <c r="L10"/>
      <c r="M10"/>
      <c r="N10"/>
    </row>
    <row r="11" spans="1:14" ht="16.5" customHeight="1">
      <c r="A11" s="44" t="s">
        <v>33</v>
      </c>
      <c r="B11" s="43">
        <v>83266</v>
      </c>
      <c r="C11" s="43">
        <v>60259</v>
      </c>
      <c r="D11" s="43">
        <v>90106</v>
      </c>
      <c r="E11" s="43">
        <v>44373</v>
      </c>
      <c r="F11" s="43">
        <v>61655</v>
      </c>
      <c r="G11" s="43">
        <v>70442</v>
      </c>
      <c r="H11" s="43">
        <v>85731</v>
      </c>
      <c r="I11" s="43">
        <v>108857</v>
      </c>
      <c r="J11" s="43">
        <v>25575</v>
      </c>
      <c r="K11" s="38">
        <f>SUM(B11:J11)</f>
        <v>630264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1.272577250144585</v>
      </c>
      <c r="C15" s="39">
        <v>1.319441964608213</v>
      </c>
      <c r="D15" s="39">
        <v>1.078802948448975</v>
      </c>
      <c r="E15" s="39">
        <v>1.34682754762716</v>
      </c>
      <c r="F15" s="39">
        <v>1.177814652140658</v>
      </c>
      <c r="G15" s="39">
        <v>1.15522251015918</v>
      </c>
      <c r="H15" s="39">
        <v>1.118202273877496</v>
      </c>
      <c r="I15" s="39">
        <v>1.159308525469885</v>
      </c>
      <c r="J15" s="39">
        <v>1.248998003284943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400241.97</v>
      </c>
      <c r="C17" s="36">
        <f aca="true" t="shared" si="2" ref="C17:J17">C18+C19+C20+C21+C22+C23+C24</f>
        <v>338350.62</v>
      </c>
      <c r="D17" s="36">
        <f t="shared" si="2"/>
        <v>443781.91</v>
      </c>
      <c r="E17" s="36">
        <f t="shared" si="2"/>
        <v>243123.21</v>
      </c>
      <c r="F17" s="36">
        <f t="shared" si="2"/>
        <v>310678.58999999997</v>
      </c>
      <c r="G17" s="36">
        <f t="shared" si="2"/>
        <v>332747.47000000003</v>
      </c>
      <c r="H17" s="36">
        <f t="shared" si="2"/>
        <v>314410.38</v>
      </c>
      <c r="I17" s="36">
        <f t="shared" si="2"/>
        <v>437439.36</v>
      </c>
      <c r="J17" s="36">
        <f t="shared" si="2"/>
        <v>121943.54999999999</v>
      </c>
      <c r="K17" s="36">
        <f aca="true" t="shared" si="3" ref="K17:K24">SUM(B17:J17)</f>
        <v>2942717.0599999996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303053.99</v>
      </c>
      <c r="C18" s="30">
        <f t="shared" si="4"/>
        <v>242933.05</v>
      </c>
      <c r="D18" s="30">
        <f t="shared" si="4"/>
        <v>397729.93</v>
      </c>
      <c r="E18" s="30">
        <f t="shared" si="4"/>
        <v>171501.3</v>
      </c>
      <c r="F18" s="30">
        <f t="shared" si="4"/>
        <v>252294.93</v>
      </c>
      <c r="G18" s="30">
        <f t="shared" si="4"/>
        <v>281782.32</v>
      </c>
      <c r="H18" s="30">
        <f t="shared" si="4"/>
        <v>270720.35</v>
      </c>
      <c r="I18" s="30">
        <f t="shared" si="4"/>
        <v>356123.48</v>
      </c>
      <c r="J18" s="30">
        <f t="shared" si="4"/>
        <v>92087.78</v>
      </c>
      <c r="K18" s="30">
        <f t="shared" si="3"/>
        <v>2368227.13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82605.62</v>
      </c>
      <c r="C19" s="30">
        <f t="shared" si="5"/>
        <v>77603.01</v>
      </c>
      <c r="D19" s="30">
        <f t="shared" si="5"/>
        <v>31342.29</v>
      </c>
      <c r="E19" s="30">
        <f t="shared" si="5"/>
        <v>59481.38</v>
      </c>
      <c r="F19" s="30">
        <f t="shared" si="5"/>
        <v>44861.74</v>
      </c>
      <c r="G19" s="30">
        <f t="shared" si="5"/>
        <v>43738.96</v>
      </c>
      <c r="H19" s="30">
        <f t="shared" si="5"/>
        <v>31999.76</v>
      </c>
      <c r="I19" s="30">
        <f t="shared" si="5"/>
        <v>56733.51</v>
      </c>
      <c r="J19" s="30">
        <f t="shared" si="5"/>
        <v>22929.67</v>
      </c>
      <c r="K19" s="30">
        <f t="shared" si="3"/>
        <v>451295.94000000006</v>
      </c>
      <c r="L19"/>
      <c r="M19"/>
      <c r="N19"/>
    </row>
    <row r="20" spans="1:14" ht="16.5" customHeight="1">
      <c r="A20" s="18" t="s">
        <v>28</v>
      </c>
      <c r="B20" s="30">
        <v>13241.13</v>
      </c>
      <c r="C20" s="30">
        <v>15132.1</v>
      </c>
      <c r="D20" s="30">
        <v>12027.23</v>
      </c>
      <c r="E20" s="30">
        <v>10799.3</v>
      </c>
      <c r="F20" s="30">
        <v>12180.69</v>
      </c>
      <c r="G20" s="30">
        <v>6323.28</v>
      </c>
      <c r="H20" s="30">
        <v>12097.49</v>
      </c>
      <c r="I20" s="30">
        <v>21899.91</v>
      </c>
      <c r="J20" s="30">
        <v>5584.87</v>
      </c>
      <c r="K20" s="30">
        <f t="shared" si="3"/>
        <v>109286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-438.32</v>
      </c>
      <c r="H23" s="30">
        <v>0</v>
      </c>
      <c r="I23" s="30">
        <v>0</v>
      </c>
      <c r="J23" s="30">
        <v>0</v>
      </c>
      <c r="K23" s="30">
        <f t="shared" si="3"/>
        <v>-438.32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-30830.8</v>
      </c>
      <c r="C27" s="30">
        <f t="shared" si="6"/>
        <v>-24952.4</v>
      </c>
      <c r="D27" s="30">
        <f t="shared" si="6"/>
        <v>-50788.2</v>
      </c>
      <c r="E27" s="30">
        <f t="shared" si="6"/>
        <v>-17054.4</v>
      </c>
      <c r="F27" s="30">
        <f t="shared" si="6"/>
        <v>-24120.8</v>
      </c>
      <c r="G27" s="30">
        <f t="shared" si="6"/>
        <v>-16368</v>
      </c>
      <c r="H27" s="30">
        <f t="shared" si="6"/>
        <v>-16077.6</v>
      </c>
      <c r="I27" s="30">
        <f t="shared" si="6"/>
        <v>-33510.4</v>
      </c>
      <c r="J27" s="30">
        <f t="shared" si="6"/>
        <v>-9798.67</v>
      </c>
      <c r="K27" s="30">
        <f aca="true" t="shared" si="7" ref="K27:K35">SUM(B27:J27)</f>
        <v>-223501.27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-30830.8</v>
      </c>
      <c r="C28" s="30">
        <f t="shared" si="8"/>
        <v>-24952.4</v>
      </c>
      <c r="D28" s="30">
        <f t="shared" si="8"/>
        <v>-32291.6</v>
      </c>
      <c r="E28" s="30">
        <f t="shared" si="8"/>
        <v>-17054.4</v>
      </c>
      <c r="F28" s="30">
        <f t="shared" si="8"/>
        <v>-24120.8</v>
      </c>
      <c r="G28" s="30">
        <f t="shared" si="8"/>
        <v>-16368</v>
      </c>
      <c r="H28" s="30">
        <f t="shared" si="8"/>
        <v>-16077.6</v>
      </c>
      <c r="I28" s="30">
        <f t="shared" si="8"/>
        <v>-33510.4</v>
      </c>
      <c r="J28" s="30">
        <f t="shared" si="8"/>
        <v>-4444</v>
      </c>
      <c r="K28" s="30">
        <f t="shared" si="7"/>
        <v>-199650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-30830.8</v>
      </c>
      <c r="C29" s="30">
        <f aca="true" t="shared" si="9" ref="C29:J29">-ROUND((C9)*$E$3,2)</f>
        <v>-24952.4</v>
      </c>
      <c r="D29" s="30">
        <f t="shared" si="9"/>
        <v>-32291.6</v>
      </c>
      <c r="E29" s="30">
        <f t="shared" si="9"/>
        <v>-17054.4</v>
      </c>
      <c r="F29" s="30">
        <f t="shared" si="9"/>
        <v>-24120.8</v>
      </c>
      <c r="G29" s="30">
        <f t="shared" si="9"/>
        <v>-16368</v>
      </c>
      <c r="H29" s="30">
        <f t="shared" si="9"/>
        <v>-16077.6</v>
      </c>
      <c r="I29" s="30">
        <f t="shared" si="9"/>
        <v>-33510.4</v>
      </c>
      <c r="J29" s="30">
        <f t="shared" si="9"/>
        <v>-4444</v>
      </c>
      <c r="K29" s="30">
        <f t="shared" si="7"/>
        <v>-199650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369411.17</v>
      </c>
      <c r="C47" s="27">
        <f aca="true" t="shared" si="11" ref="C47:J47">IF(C17+C27+C48&lt;0,0,C17+C27+C48)</f>
        <v>313398.22</v>
      </c>
      <c r="D47" s="27">
        <f t="shared" si="11"/>
        <v>392993.70999999996</v>
      </c>
      <c r="E47" s="27">
        <f t="shared" si="11"/>
        <v>226068.81</v>
      </c>
      <c r="F47" s="27">
        <f t="shared" si="11"/>
        <v>286557.79</v>
      </c>
      <c r="G47" s="27">
        <f t="shared" si="11"/>
        <v>316379.47000000003</v>
      </c>
      <c r="H47" s="27">
        <f t="shared" si="11"/>
        <v>298332.78</v>
      </c>
      <c r="I47" s="27">
        <f t="shared" si="11"/>
        <v>403928.95999999996</v>
      </c>
      <c r="J47" s="27">
        <f t="shared" si="11"/>
        <v>112144.87999999999</v>
      </c>
      <c r="K47" s="20">
        <f>SUM(B47:J47)</f>
        <v>2719215.79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369411.17000000004</v>
      </c>
      <c r="C53" s="10">
        <f t="shared" si="13"/>
        <v>313398.22</v>
      </c>
      <c r="D53" s="10">
        <f t="shared" si="13"/>
        <v>392993.71</v>
      </c>
      <c r="E53" s="10">
        <f t="shared" si="13"/>
        <v>226068.8</v>
      </c>
      <c r="F53" s="10">
        <f t="shared" si="13"/>
        <v>286557.79</v>
      </c>
      <c r="G53" s="10">
        <f t="shared" si="13"/>
        <v>316379.47</v>
      </c>
      <c r="H53" s="10">
        <f t="shared" si="13"/>
        <v>298332.78</v>
      </c>
      <c r="I53" s="10">
        <f>SUM(I54:I66)</f>
        <v>403928.95999999996</v>
      </c>
      <c r="J53" s="10">
        <f t="shared" si="13"/>
        <v>112144.89</v>
      </c>
      <c r="K53" s="5">
        <f>SUM(K54:K66)</f>
        <v>2719215.7900000005</v>
      </c>
      <c r="L53" s="9"/>
    </row>
    <row r="54" spans="1:11" ht="16.5" customHeight="1">
      <c r="A54" s="7" t="s">
        <v>60</v>
      </c>
      <c r="B54" s="8">
        <v>322606.77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322606.77</v>
      </c>
    </row>
    <row r="55" spans="1:11" ht="16.5" customHeight="1">
      <c r="A55" s="7" t="s">
        <v>61</v>
      </c>
      <c r="B55" s="8">
        <v>46804.4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46804.4</v>
      </c>
    </row>
    <row r="56" spans="1:11" ht="16.5" customHeight="1">
      <c r="A56" s="7" t="s">
        <v>4</v>
      </c>
      <c r="B56" s="6">
        <v>0</v>
      </c>
      <c r="C56" s="8">
        <v>313398.22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313398.22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392993.71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392993.71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226068.8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226068.8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286557.79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286557.79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316379.47</v>
      </c>
      <c r="H60" s="6">
        <v>0</v>
      </c>
      <c r="I60" s="6">
        <v>0</v>
      </c>
      <c r="J60" s="6">
        <v>0</v>
      </c>
      <c r="K60" s="5">
        <f t="shared" si="14"/>
        <v>316379.47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298332.78</v>
      </c>
      <c r="I61" s="6">
        <v>0</v>
      </c>
      <c r="J61" s="6">
        <v>0</v>
      </c>
      <c r="K61" s="5">
        <f t="shared" si="14"/>
        <v>298332.78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131721.23</v>
      </c>
      <c r="J63" s="6">
        <v>0</v>
      </c>
      <c r="K63" s="5">
        <f t="shared" si="14"/>
        <v>131721.23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272207.73</v>
      </c>
      <c r="J64" s="6">
        <v>0</v>
      </c>
      <c r="K64" s="5">
        <f t="shared" si="14"/>
        <v>272207.73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112144.89</v>
      </c>
      <c r="K65" s="5">
        <f t="shared" si="14"/>
        <v>112144.89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2021-01-31T23:56:02Z</dcterms:modified>
  <cp:category/>
  <cp:version/>
  <cp:contentType/>
  <cp:contentStatus/>
</cp:coreProperties>
</file>