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<sst xmlns="http://schemas.openxmlformats.org/spreadsheetml/2006/main" count="74" uniqueCount="73">
  <si>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</si>
  <si>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</si>
  <si>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</si>
  <si>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</si>
  <si>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</si>
  <si>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</si>
  <si>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</si>
  <si>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</si>
  <si>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</si>
  <si>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</si>
  <si>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</si>
  <si>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</si>
  <si>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</si>
  <si>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</si>
  <si>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</si>
  <si>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</si>
  <si>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</si>
  <si>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</si>
  <si>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</si>
  <si>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</si>
  <si>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</si>
  <si>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</si>
  <si>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</si>
  <si>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</si>
  <si>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</si>
  <si>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</si>
  <si>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</si>
  <si>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</si>
  <si>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</si>
  <si>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</si>
  <si>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</si>
  <si>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</si>
  <si>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</si>
  <si>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</si>
  <si>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</si>
  <si>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</si>
  <si>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</si>
  <si>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</si>
  <si>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</si>
  <si>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</si>
  <si>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</si>
  <si>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</si>
  <si>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</si>
  <si>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</si>
  <si>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</si>
  <si>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</si>
  <si>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</si>
  <si>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</si>
  <si>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</si>
  <si>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</si>
  <si>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</si>
  <si>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</si>
  <si>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</si>
  <si>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</si>
  <si>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</si>
  <si>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</si>
  <si>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</si>
  <si>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</si>
  <si>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</si>
  <si>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</si>
  <si>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</si>
  <si>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</si>
  <si>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</si>
  <si>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</si>
  <si>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</si>
  <si>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</si>
  <si>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</si>
  <si>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</si>
  <si>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</si>
  <si>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</si>
  <si>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</si>
  <si>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</si>
  <si>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19/01/21 - VENCIMENTO 27/01/21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</si>
</sst>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1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234438</v>
      </c>
      <c r="C7" s="47">
        <f t="shared" si="0"/>
        <v>200756</v>
      </c>
      <c r="D7" s="47">
        <f t="shared" si="0"/>
        <v>261562</v>
      </c>
      <c r="E7" s="47">
        <f t="shared" si="0"/>
        <v>137971</v>
      </c>
      <c r="F7" s="47">
        <f t="shared" si="0"/>
        <v>164555</v>
      </c>
      <c r="G7" s="47">
        <f t="shared" si="0"/>
        <v>181893</v>
      </c>
      <c r="H7" s="47">
        <f t="shared" si="0"/>
        <v>208230</v>
      </c>
      <c r="I7" s="47">
        <f t="shared" si="0"/>
        <v>268107</v>
      </c>
      <c r="J7" s="47">
        <f t="shared" si="0"/>
        <v>80519</v>
      </c>
      <c r="K7" s="47">
        <f t="shared" si="0"/>
        <v>1738031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14734</v>
      </c>
      <c r="C8" s="45">
        <f t="shared" si="1"/>
        <v>14191</v>
      </c>
      <c r="D8" s="45">
        <f t="shared" si="1"/>
        <v>15498</v>
      </c>
      <c r="E8" s="45">
        <f t="shared" si="1"/>
        <v>9039</v>
      </c>
      <c r="F8" s="45">
        <f t="shared" si="1"/>
        <v>10877</v>
      </c>
      <c r="G8" s="45">
        <f t="shared" si="1"/>
        <v>6691</v>
      </c>
      <c r="H8" s="45">
        <f t="shared" si="1"/>
        <v>6293</v>
      </c>
      <c r="I8" s="45">
        <f t="shared" si="1"/>
        <v>15038</v>
      </c>
      <c r="J8" s="45">
        <f t="shared" si="1"/>
        <v>2429</v>
      </c>
      <c r="K8" s="38">
        <f>SUM(B8:J8)</f>
        <v>94790</v>
      </c>
      <c r="L8"/>
      <c r="M8"/>
      <c r="N8"/>
    </row>
    <row r="9" spans="1:14" ht="16.5" customHeight="1">
      <c r="A9" s="22" t="s">
        <v>35</v>
      </c>
      <c r="B9" s="45">
        <v>14721</v>
      </c>
      <c r="C9" s="45">
        <v>14189</v>
      </c>
      <c r="D9" s="45">
        <v>15493</v>
      </c>
      <c r="E9" s="45">
        <v>9019</v>
      </c>
      <c r="F9" s="45">
        <v>10871</v>
      </c>
      <c r="G9" s="45">
        <v>6691</v>
      </c>
      <c r="H9" s="45">
        <v>6293</v>
      </c>
      <c r="I9" s="45">
        <v>15007</v>
      </c>
      <c r="J9" s="45">
        <v>2429</v>
      </c>
      <c r="K9" s="38">
        <f>SUM(B9:J9)</f>
        <v>94713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5</v>
      </c>
      <c r="E10" s="45">
        <v>20</v>
      </c>
      <c r="F10" s="45">
        <v>6</v>
      </c>
      <c r="G10" s="45">
        <v>0</v>
      </c>
      <c r="H10" s="45">
        <v>0</v>
      </c>
      <c r="I10" s="45">
        <v>31</v>
      </c>
      <c r="J10" s="45">
        <v>0</v>
      </c>
      <c r="K10" s="38">
        <f>SUM(B10:J10)</f>
        <v>77</v>
      </c>
      <c r="L10"/>
      <c r="M10"/>
      <c r="N10"/>
    </row>
    <row r="11" spans="1:14" ht="16.5" customHeight="1">
      <c r="A11" s="44" t="s">
        <v>33</v>
      </c>
      <c r="B11" s="43">
        <v>219704</v>
      </c>
      <c r="C11" s="43">
        <v>186565</v>
      </c>
      <c r="D11" s="43">
        <v>246064</v>
      </c>
      <c r="E11" s="43">
        <v>128932</v>
      </c>
      <c r="F11" s="43">
        <v>153678</v>
      </c>
      <c r="G11" s="43">
        <v>175202</v>
      </c>
      <c r="H11" s="43">
        <v>201937</v>
      </c>
      <c r="I11" s="43">
        <v>253069</v>
      </c>
      <c r="J11" s="43">
        <v>78090</v>
      </c>
      <c r="K11" s="38">
        <f>SUM(B11:J11)</f>
        <v>1643241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1.348230496859007</v>
      </c>
      <c r="C15" s="39">
        <v>1.358097133937025</v>
      </c>
      <c r="D15" s="39">
        <v>1.112903170145896</v>
      </c>
      <c r="E15" s="39">
        <v>1.44742477475503</v>
      </c>
      <c r="F15" s="39">
        <v>1.220719908498511</v>
      </c>
      <c r="G15" s="39">
        <v>1.188747011888268</v>
      </c>
      <c r="H15" s="39">
        <v>1.162921565833548</v>
      </c>
      <c r="I15" s="39">
        <v>1.214632941427964</v>
      </c>
      <c r="J15" s="39">
        <v>1.34892582022065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1092398.6</v>
      </c>
      <c r="C17" s="36">
        <f aca="true" t="shared" si="2" ref="C17:J17">C18+C19+C20+C21+C22+C23+C24</f>
        <v>1029038.9299999999</v>
      </c>
      <c r="D17" s="36">
        <f t="shared" si="2"/>
        <v>1210702.57</v>
      </c>
      <c r="E17" s="36">
        <f t="shared" si="2"/>
        <v>731274.51</v>
      </c>
      <c r="F17" s="36">
        <f t="shared" si="2"/>
        <v>777165.4700000001</v>
      </c>
      <c r="G17" s="36">
        <f t="shared" si="2"/>
        <v>838879.01</v>
      </c>
      <c r="H17" s="36">
        <f t="shared" si="2"/>
        <v>754464.3999999999</v>
      </c>
      <c r="I17" s="36">
        <f t="shared" si="2"/>
        <v>1039145.76</v>
      </c>
      <c r="J17" s="36">
        <f t="shared" si="2"/>
        <v>387811.51</v>
      </c>
      <c r="K17" s="36">
        <f aca="true" t="shared" si="3" ref="K17:K24">SUM(B17:J17)</f>
        <v>7860880.76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786914.59</v>
      </c>
      <c r="C18" s="30">
        <f t="shared" si="4"/>
        <v>739705.56</v>
      </c>
      <c r="D18" s="30">
        <f t="shared" si="4"/>
        <v>1067565.3</v>
      </c>
      <c r="E18" s="30">
        <f t="shared" si="4"/>
        <v>490266.15</v>
      </c>
      <c r="F18" s="30">
        <f t="shared" si="4"/>
        <v>618364.78</v>
      </c>
      <c r="G18" s="30">
        <f t="shared" si="4"/>
        <v>691102.45</v>
      </c>
      <c r="H18" s="30">
        <f t="shared" si="4"/>
        <v>630666.2</v>
      </c>
      <c r="I18" s="30">
        <f t="shared" si="4"/>
        <v>819683.53</v>
      </c>
      <c r="J18" s="30">
        <f t="shared" si="4"/>
        <v>278909.76</v>
      </c>
      <c r="K18" s="30">
        <f t="shared" si="3"/>
        <v>6123178.32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274027.66</v>
      </c>
      <c r="C19" s="30">
        <f t="shared" si="5"/>
        <v>264886.44</v>
      </c>
      <c r="D19" s="30">
        <f t="shared" si="5"/>
        <v>120531.51</v>
      </c>
      <c r="E19" s="30">
        <f t="shared" si="5"/>
        <v>219357.22</v>
      </c>
      <c r="F19" s="30">
        <f t="shared" si="5"/>
        <v>136485.42</v>
      </c>
      <c r="G19" s="30">
        <f t="shared" si="5"/>
        <v>130443.52</v>
      </c>
      <c r="H19" s="30">
        <f t="shared" si="5"/>
        <v>102749.12</v>
      </c>
      <c r="I19" s="30">
        <f t="shared" si="5"/>
        <v>175931.09</v>
      </c>
      <c r="J19" s="30">
        <f t="shared" si="5"/>
        <v>97318.82</v>
      </c>
      <c r="K19" s="30">
        <f t="shared" si="3"/>
        <v>1521730.8000000003</v>
      </c>
      <c r="L19"/>
      <c r="M19"/>
      <c r="N19"/>
    </row>
    <row r="20" spans="1:14" ht="16.5" customHeight="1">
      <c r="A20" s="18" t="s">
        <v>28</v>
      </c>
      <c r="B20" s="30">
        <v>30539.52</v>
      </c>
      <c r="C20" s="30">
        <v>21764.47</v>
      </c>
      <c r="D20" s="30">
        <v>19923.3</v>
      </c>
      <c r="E20" s="30">
        <v>20309.91</v>
      </c>
      <c r="F20" s="30">
        <v>20974.04</v>
      </c>
      <c r="G20" s="30">
        <v>16320.55</v>
      </c>
      <c r="H20" s="30">
        <v>21456.3</v>
      </c>
      <c r="I20" s="30">
        <v>40848.68</v>
      </c>
      <c r="J20" s="30">
        <v>10241.7</v>
      </c>
      <c r="K20" s="30">
        <f t="shared" si="3"/>
        <v>202378.47000000003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-424.4</v>
      </c>
      <c r="C23" s="30">
        <v>0</v>
      </c>
      <c r="D23" s="30">
        <v>0</v>
      </c>
      <c r="E23" s="30">
        <v>0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-753.14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-238581.22999999998</v>
      </c>
      <c r="C27" s="30">
        <f t="shared" si="6"/>
        <v>-66403.16</v>
      </c>
      <c r="D27" s="30">
        <f t="shared" si="6"/>
        <v>-129936.19</v>
      </c>
      <c r="E27" s="30">
        <f t="shared" si="6"/>
        <v>-198422.87</v>
      </c>
      <c r="F27" s="30">
        <f t="shared" si="6"/>
        <v>-47832.4</v>
      </c>
      <c r="G27" s="30">
        <f t="shared" si="6"/>
        <v>-260448.38999999998</v>
      </c>
      <c r="H27" s="30">
        <f t="shared" si="6"/>
        <v>-66487.6</v>
      </c>
      <c r="I27" s="30">
        <f t="shared" si="6"/>
        <v>-126578.07</v>
      </c>
      <c r="J27" s="30">
        <f t="shared" si="6"/>
        <v>-34721.32</v>
      </c>
      <c r="K27" s="30">
        <f aca="true" t="shared" si="7" ref="K27:K35">SUM(B27:J27)</f>
        <v>-1169411.23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-238581.22999999998</v>
      </c>
      <c r="C28" s="30">
        <f t="shared" si="8"/>
        <v>-66403.16</v>
      </c>
      <c r="D28" s="30">
        <f t="shared" si="8"/>
        <v>-111439.59</v>
      </c>
      <c r="E28" s="30">
        <f t="shared" si="8"/>
        <v>-198422.87</v>
      </c>
      <c r="F28" s="30">
        <f t="shared" si="8"/>
        <v>-47832.4</v>
      </c>
      <c r="G28" s="30">
        <f t="shared" si="8"/>
        <v>-260448.38999999998</v>
      </c>
      <c r="H28" s="30">
        <f t="shared" si="8"/>
        <v>-66487.6</v>
      </c>
      <c r="I28" s="30">
        <f t="shared" si="8"/>
        <v>-126578.07</v>
      </c>
      <c r="J28" s="30">
        <f t="shared" si="8"/>
        <v>-29366.65</v>
      </c>
      <c r="K28" s="30">
        <f t="shared" si="7"/>
        <v>-1145559.96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-64772.4</v>
      </c>
      <c r="C29" s="30">
        <f aca="true" t="shared" si="9" ref="C29:J29">-ROUND((C9)*$E$3,2)</f>
        <v>-62431.6</v>
      </c>
      <c r="D29" s="30">
        <f t="shared" si="9"/>
        <v>-68169.2</v>
      </c>
      <c r="E29" s="30">
        <f t="shared" si="9"/>
        <v>-39683.6</v>
      </c>
      <c r="F29" s="30">
        <f t="shared" si="9"/>
        <v>-47832.4</v>
      </c>
      <c r="G29" s="30">
        <f t="shared" si="9"/>
        <v>-29440.4</v>
      </c>
      <c r="H29" s="30">
        <f t="shared" si="9"/>
        <v>-27689.2</v>
      </c>
      <c r="I29" s="30">
        <f t="shared" si="9"/>
        <v>-66030.8</v>
      </c>
      <c r="J29" s="30">
        <f t="shared" si="9"/>
        <v>-10687.6</v>
      </c>
      <c r="K29" s="30">
        <f t="shared" si="7"/>
        <v>-416737.2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-2486</v>
      </c>
      <c r="C31" s="30">
        <v>-308</v>
      </c>
      <c r="D31" s="30">
        <v>-884.4</v>
      </c>
      <c r="E31" s="30">
        <v>-554.4</v>
      </c>
      <c r="F31" s="26">
        <v>0</v>
      </c>
      <c r="G31" s="30">
        <v>-616</v>
      </c>
      <c r="H31" s="30">
        <v>-198.56</v>
      </c>
      <c r="I31" s="30">
        <v>-309.9</v>
      </c>
      <c r="J31" s="30">
        <v>-95.59</v>
      </c>
      <c r="K31" s="30">
        <f t="shared" si="7"/>
        <v>-5452.85</v>
      </c>
      <c r="L31"/>
      <c r="M31"/>
      <c r="N31"/>
    </row>
    <row r="32" spans="1:14" ht="16.5" customHeight="1">
      <c r="A32" s="25" t="s">
        <v>21</v>
      </c>
      <c r="B32" s="30">
        <v>-171322.83</v>
      </c>
      <c r="C32" s="30">
        <v>-3663.56</v>
      </c>
      <c r="D32" s="30">
        <v>-42385.99</v>
      </c>
      <c r="E32" s="30">
        <v>-158184.87</v>
      </c>
      <c r="F32" s="26">
        <v>0</v>
      </c>
      <c r="G32" s="30">
        <v>-230391.99</v>
      </c>
      <c r="H32" s="30">
        <v>-38599.84</v>
      </c>
      <c r="I32" s="30">
        <v>-60237.37</v>
      </c>
      <c r="J32" s="30">
        <v>-18583.46</v>
      </c>
      <c r="K32" s="30">
        <f t="shared" si="7"/>
        <v>-723369.9099999999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853817.3700000001</v>
      </c>
      <c r="C47" s="27">
        <f aca="true" t="shared" si="11" ref="C47:J47">IF(C17+C27+C48&lt;0,0,C17+C27+C48)</f>
        <v>962635.7699999999</v>
      </c>
      <c r="D47" s="27">
        <f t="shared" si="11"/>
        <v>1080766.3800000001</v>
      </c>
      <c r="E47" s="27">
        <f t="shared" si="11"/>
        <v>532851.64</v>
      </c>
      <c r="F47" s="27">
        <f t="shared" si="11"/>
        <v>729333.0700000001</v>
      </c>
      <c r="G47" s="27">
        <f t="shared" si="11"/>
        <v>578430.62</v>
      </c>
      <c r="H47" s="27">
        <f t="shared" si="11"/>
        <v>687976.7999999999</v>
      </c>
      <c r="I47" s="27">
        <f t="shared" si="11"/>
        <v>912567.69</v>
      </c>
      <c r="J47" s="27">
        <f t="shared" si="11"/>
        <v>353090.19</v>
      </c>
      <c r="K47" s="20">
        <f>SUM(B47:J47)</f>
        <v>6691469.53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853817.37</v>
      </c>
      <c r="C53" s="10">
        <f t="shared" si="13"/>
        <v>962635.77</v>
      </c>
      <c r="D53" s="10">
        <f t="shared" si="13"/>
        <v>1080766.39</v>
      </c>
      <c r="E53" s="10">
        <f t="shared" si="13"/>
        <v>532851.64</v>
      </c>
      <c r="F53" s="10">
        <f t="shared" si="13"/>
        <v>729333.07</v>
      </c>
      <c r="G53" s="10">
        <f t="shared" si="13"/>
        <v>578430.62</v>
      </c>
      <c r="H53" s="10">
        <f t="shared" si="13"/>
        <v>687976.8</v>
      </c>
      <c r="I53" s="10">
        <f>SUM(I54:I66)</f>
        <v>912567.6900000001</v>
      </c>
      <c r="J53" s="10">
        <f t="shared" si="13"/>
        <v>353090.19</v>
      </c>
      <c r="K53" s="5">
        <f>SUM(K54:K66)</f>
        <v>6691469.540000001</v>
      </c>
      <c r="L53" s="9"/>
    </row>
    <row r="54" spans="1:11" ht="16.5" customHeight="1">
      <c r="A54" s="7" t="s">
        <v>60</v>
      </c>
      <c r="B54" s="8">
        <v>745467.95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745467.95</v>
      </c>
    </row>
    <row r="55" spans="1:11" ht="16.5" customHeight="1">
      <c r="A55" s="7" t="s">
        <v>61</v>
      </c>
      <c r="B55" s="8">
        <v>108349.42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108349.42</v>
      </c>
    </row>
    <row r="56" spans="1:11" ht="16.5" customHeight="1">
      <c r="A56" s="7" t="s">
        <v>4</v>
      </c>
      <c r="B56" s="6">
        <v>0</v>
      </c>
      <c r="C56" s="8">
        <v>962635.77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962635.77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1080766.39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1080766.39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532851.64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532851.64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729333.07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729333.07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578430.62</v>
      </c>
      <c r="H60" s="6">
        <v>0</v>
      </c>
      <c r="I60" s="6">
        <v>0</v>
      </c>
      <c r="J60" s="6">
        <v>0</v>
      </c>
      <c r="K60" s="5">
        <f t="shared" si="14"/>
        <v>578430.62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687976.8</v>
      </c>
      <c r="I61" s="6">
        <v>0</v>
      </c>
      <c r="J61" s="6">
        <v>0</v>
      </c>
      <c r="K61" s="5">
        <f t="shared" si="14"/>
        <v>687976.8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345680.64</v>
      </c>
      <c r="J63" s="6">
        <v>0</v>
      </c>
      <c r="K63" s="5">
        <f t="shared" si="14"/>
        <v>345680.64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465318.27</v>
      </c>
      <c r="J64" s="6">
        <v>0</v>
      </c>
      <c r="K64" s="5">
        <f t="shared" si="14"/>
        <v>465318.27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353090.19</v>
      </c>
      <c r="K65" s="5">
        <f t="shared" si="14"/>
        <v>353090.19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61">
        <v>101568.78</v>
      </c>
      <c r="J66" s="3">
        <v>0</v>
      </c>
      <c r="K66" s="2">
        <f>SUM(B66:J66)</f>
        <v>101568.78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2021-01-26T19:24:27Z</dcterms:modified>
  <cp:category/>
  <cp:version/>
  <cp:contentType/>
  <cp:contentStatus/>
</cp:coreProperties>
</file>