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<sst xmlns="http://schemas.openxmlformats.org/spreadsheetml/2006/main" count="74" uniqueCount="73">
  <si>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</si>
  <si>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</si>
  <si>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</si>
  <si>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</si>
  <si>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</si>
  <si>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</si>
  <si>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</si>
  <si>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</si>
  <si>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</si>
  <si>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</si>
  <si>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</si>
  <si>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</si>
  <si>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</si>
  <si>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</si>
  <si>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</si>
  <si>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</si>
  <si>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</si>
  <si>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</si>
  <si>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</si>
  <si>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</si>
  <si>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</si>
  <si>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</si>
  <si>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</si>
  <si>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</si>
  <si>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</si>
  <si>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</si>
  <si>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</si>
  <si>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</si>
  <si>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</si>
  <si>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</si>
  <si>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</si>
  <si>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</si>
  <si>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</si>
  <si>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</si>
  <si>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</si>
  <si>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</si>
  <si>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</si>
  <si>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</si>
  <si>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</si>
  <si>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</si>
  <si>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</si>
  <si>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</si>
  <si>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</si>
  <si>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</si>
  <si>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</si>
  <si>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</si>
  <si>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</si>
  <si>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</si>
  <si>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</si>
  <si>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</si>
  <si>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</si>
  <si>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</si>
  <si>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</si>
  <si>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</si>
  <si>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</si>
  <si>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</si>
  <si>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</si>
  <si>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</si>
  <si>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</si>
  <si>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</si>
  <si>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</si>
  <si>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</si>
  <si>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</si>
  <si>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</si>
  <si>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</si>
  <si>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</si>
  <si>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</si>
  <si>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</si>
  <si>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</si>
  <si>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</si>
  <si>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</si>
  <si>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</si>
  <si>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13/01/21 - VENCIMENTO 20/01/21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</si>
</sst>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236658</v>
      </c>
      <c r="C7" s="47">
        <f t="shared" si="0"/>
        <v>198545</v>
      </c>
      <c r="D7" s="47">
        <f t="shared" si="0"/>
        <v>262251</v>
      </c>
      <c r="E7" s="47">
        <f t="shared" si="0"/>
        <v>136985</v>
      </c>
      <c r="F7" s="47">
        <f t="shared" si="0"/>
        <v>163657</v>
      </c>
      <c r="G7" s="47">
        <f t="shared" si="0"/>
        <v>180223</v>
      </c>
      <c r="H7" s="47">
        <f t="shared" si="0"/>
        <v>207335</v>
      </c>
      <c r="I7" s="47">
        <f t="shared" si="0"/>
        <v>268340</v>
      </c>
      <c r="J7" s="47">
        <f t="shared" si="0"/>
        <v>80591</v>
      </c>
      <c r="K7" s="47">
        <f t="shared" si="0"/>
        <v>1734585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15274</v>
      </c>
      <c r="C8" s="45">
        <f t="shared" si="1"/>
        <v>13618</v>
      </c>
      <c r="D8" s="45">
        <f t="shared" si="1"/>
        <v>15419</v>
      </c>
      <c r="E8" s="45">
        <f t="shared" si="1"/>
        <v>8669</v>
      </c>
      <c r="F8" s="45">
        <f t="shared" si="1"/>
        <v>10674</v>
      </c>
      <c r="G8" s="45">
        <f t="shared" si="1"/>
        <v>6796</v>
      </c>
      <c r="H8" s="45">
        <f t="shared" si="1"/>
        <v>6105</v>
      </c>
      <c r="I8" s="45">
        <f t="shared" si="1"/>
        <v>15099</v>
      </c>
      <c r="J8" s="45">
        <f t="shared" si="1"/>
        <v>2467</v>
      </c>
      <c r="K8" s="38">
        <f>SUM(B8:J8)</f>
        <v>94121</v>
      </c>
      <c r="L8"/>
      <c r="M8"/>
      <c r="N8"/>
    </row>
    <row r="9" spans="1:14" ht="16.5" customHeight="1">
      <c r="A9" s="22" t="s">
        <v>35</v>
      </c>
      <c r="B9" s="45">
        <v>15245</v>
      </c>
      <c r="C9" s="45">
        <v>13615</v>
      </c>
      <c r="D9" s="45">
        <v>15414</v>
      </c>
      <c r="E9" s="45">
        <v>8641</v>
      </c>
      <c r="F9" s="45">
        <v>10666</v>
      </c>
      <c r="G9" s="45">
        <v>6796</v>
      </c>
      <c r="H9" s="45">
        <v>6105</v>
      </c>
      <c r="I9" s="45">
        <v>15071</v>
      </c>
      <c r="J9" s="45">
        <v>2467</v>
      </c>
      <c r="K9" s="38">
        <f>SUM(B9:J9)</f>
        <v>94020</v>
      </c>
      <c r="L9"/>
      <c r="M9"/>
      <c r="N9"/>
    </row>
    <row r="10" spans="1:14" ht="16.5" customHeight="1">
      <c r="A10" s="22" t="s">
        <v>34</v>
      </c>
      <c r="B10" s="45">
        <v>29</v>
      </c>
      <c r="C10" s="45">
        <v>3</v>
      </c>
      <c r="D10" s="45">
        <v>5</v>
      </c>
      <c r="E10" s="45">
        <v>28</v>
      </c>
      <c r="F10" s="45">
        <v>8</v>
      </c>
      <c r="G10" s="45">
        <v>0</v>
      </c>
      <c r="H10" s="45">
        <v>0</v>
      </c>
      <c r="I10" s="45">
        <v>28</v>
      </c>
      <c r="J10" s="45">
        <v>0</v>
      </c>
      <c r="K10" s="38">
        <f>SUM(B10:J10)</f>
        <v>101</v>
      </c>
      <c r="L10"/>
      <c r="M10"/>
      <c r="N10"/>
    </row>
    <row r="11" spans="1:14" ht="16.5" customHeight="1">
      <c r="A11" s="44" t="s">
        <v>33</v>
      </c>
      <c r="B11" s="43">
        <v>221384</v>
      </c>
      <c r="C11" s="43">
        <v>184927</v>
      </c>
      <c r="D11" s="43">
        <v>246832</v>
      </c>
      <c r="E11" s="43">
        <v>128316</v>
      </c>
      <c r="F11" s="43">
        <v>152983</v>
      </c>
      <c r="G11" s="43">
        <v>173427</v>
      </c>
      <c r="H11" s="43">
        <v>201230</v>
      </c>
      <c r="I11" s="43">
        <v>253241</v>
      </c>
      <c r="J11" s="43">
        <v>78124</v>
      </c>
      <c r="K11" s="38">
        <f>SUM(B11:J11)</f>
        <v>1640464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1.353407605457241</v>
      </c>
      <c r="C15" s="39">
        <v>1.407544805491407</v>
      </c>
      <c r="D15" s="39">
        <v>1.113158030989922</v>
      </c>
      <c r="E15" s="39">
        <v>1.466090941354059</v>
      </c>
      <c r="F15" s="39">
        <v>1.229642116543058</v>
      </c>
      <c r="G15" s="39">
        <v>1.208284927219394</v>
      </c>
      <c r="H15" s="39">
        <v>1.181486860386759</v>
      </c>
      <c r="I15" s="39">
        <v>1.223404320174861</v>
      </c>
      <c r="J15" s="39">
        <v>1.344654310378885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1106982.07</v>
      </c>
      <c r="C17" s="36">
        <f aca="true" t="shared" si="2" ref="C17:J17">C18+C19+C20+C21+C22+C23+C24</f>
        <v>1054189.81</v>
      </c>
      <c r="D17" s="36">
        <f t="shared" si="2"/>
        <v>1213664.29</v>
      </c>
      <c r="E17" s="36">
        <f t="shared" si="2"/>
        <v>733682.8099999999</v>
      </c>
      <c r="F17" s="36">
        <f t="shared" si="2"/>
        <v>778603.4800000001</v>
      </c>
      <c r="G17" s="36">
        <f t="shared" si="2"/>
        <v>845288.12</v>
      </c>
      <c r="H17" s="36">
        <f t="shared" si="2"/>
        <v>763019.0299999999</v>
      </c>
      <c r="I17" s="36">
        <f t="shared" si="2"/>
        <v>1046962.5499999999</v>
      </c>
      <c r="J17" s="36">
        <f t="shared" si="2"/>
        <v>387096.24999999994</v>
      </c>
      <c r="K17" s="36">
        <f aca="true" t="shared" si="3" ref="K17:K24">SUM(B17:J17)</f>
        <v>7929488.41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794366.24</v>
      </c>
      <c r="C18" s="30">
        <f t="shared" si="4"/>
        <v>731558.91</v>
      </c>
      <c r="D18" s="30">
        <f t="shared" si="4"/>
        <v>1070377.46</v>
      </c>
      <c r="E18" s="30">
        <f t="shared" si="4"/>
        <v>486762.5</v>
      </c>
      <c r="F18" s="30">
        <f t="shared" si="4"/>
        <v>614990.27</v>
      </c>
      <c r="G18" s="30">
        <f t="shared" si="4"/>
        <v>684757.29</v>
      </c>
      <c r="H18" s="30">
        <f t="shared" si="4"/>
        <v>627955.51</v>
      </c>
      <c r="I18" s="30">
        <f t="shared" si="4"/>
        <v>820395.88</v>
      </c>
      <c r="J18" s="30">
        <f t="shared" si="4"/>
        <v>279159.16</v>
      </c>
      <c r="K18" s="30">
        <f t="shared" si="3"/>
        <v>6110323.22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280735.07</v>
      </c>
      <c r="C19" s="30">
        <f t="shared" si="5"/>
        <v>298143.03</v>
      </c>
      <c r="D19" s="30">
        <f t="shared" si="5"/>
        <v>121121.81</v>
      </c>
      <c r="E19" s="30">
        <f t="shared" si="5"/>
        <v>226875.59</v>
      </c>
      <c r="F19" s="30">
        <f t="shared" si="5"/>
        <v>141227.67</v>
      </c>
      <c r="G19" s="30">
        <f t="shared" si="5"/>
        <v>142624.62</v>
      </c>
      <c r="H19" s="30">
        <f t="shared" si="5"/>
        <v>113965.67</v>
      </c>
      <c r="I19" s="30">
        <f t="shared" si="5"/>
        <v>183279.98</v>
      </c>
      <c r="J19" s="30">
        <f t="shared" si="5"/>
        <v>96213.41</v>
      </c>
      <c r="K19" s="30">
        <f t="shared" si="3"/>
        <v>1604186.8499999999</v>
      </c>
      <c r="L19"/>
      <c r="M19"/>
      <c r="N19"/>
    </row>
    <row r="20" spans="1:14" ht="16.5" customHeight="1">
      <c r="A20" s="18" t="s">
        <v>28</v>
      </c>
      <c r="B20" s="30">
        <v>30539.53</v>
      </c>
      <c r="C20" s="30">
        <v>21805.41</v>
      </c>
      <c r="D20" s="30">
        <v>19482.56</v>
      </c>
      <c r="E20" s="30">
        <v>18703.49</v>
      </c>
      <c r="F20" s="30">
        <v>21044.31</v>
      </c>
      <c r="G20" s="30">
        <v>16784.14</v>
      </c>
      <c r="H20" s="30">
        <v>21505.07</v>
      </c>
      <c r="I20" s="30">
        <v>40604.23</v>
      </c>
      <c r="J20" s="30">
        <v>10382.45</v>
      </c>
      <c r="K20" s="30">
        <f t="shared" si="3"/>
        <v>200851.19000000003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-219.16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-128571.43</v>
      </c>
      <c r="C27" s="30">
        <f t="shared" si="6"/>
        <v>-65409.73</v>
      </c>
      <c r="D27" s="30">
        <f t="shared" si="6"/>
        <v>-104809.16</v>
      </c>
      <c r="E27" s="30">
        <f t="shared" si="6"/>
        <v>-110103.86</v>
      </c>
      <c r="F27" s="30">
        <f t="shared" si="6"/>
        <v>-46930.4</v>
      </c>
      <c r="G27" s="30">
        <f t="shared" si="6"/>
        <v>-111827.67000000001</v>
      </c>
      <c r="H27" s="30">
        <f t="shared" si="6"/>
        <v>-41823.83</v>
      </c>
      <c r="I27" s="30">
        <f t="shared" si="6"/>
        <v>-89661.22</v>
      </c>
      <c r="J27" s="30">
        <f t="shared" si="6"/>
        <v>-23412.68</v>
      </c>
      <c r="K27" s="30">
        <f aca="true" t="shared" si="7" ref="K27:K35">SUM(B27:J27)</f>
        <v>-722549.98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-128571.43</v>
      </c>
      <c r="C28" s="30">
        <f t="shared" si="8"/>
        <v>-65409.73</v>
      </c>
      <c r="D28" s="30">
        <f t="shared" si="8"/>
        <v>-86312.56000000001</v>
      </c>
      <c r="E28" s="30">
        <f t="shared" si="8"/>
        <v>-110103.86</v>
      </c>
      <c r="F28" s="30">
        <f t="shared" si="8"/>
        <v>-46930.4</v>
      </c>
      <c r="G28" s="30">
        <f t="shared" si="8"/>
        <v>-111827.67000000001</v>
      </c>
      <c r="H28" s="30">
        <f t="shared" si="8"/>
        <v>-41823.83</v>
      </c>
      <c r="I28" s="30">
        <f t="shared" si="8"/>
        <v>-89661.22</v>
      </c>
      <c r="J28" s="30">
        <f t="shared" si="8"/>
        <v>-18058.01</v>
      </c>
      <c r="K28" s="30">
        <f t="shared" si="7"/>
        <v>-698698.71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-67078</v>
      </c>
      <c r="C29" s="30">
        <f aca="true" t="shared" si="9" ref="C29:J29">-ROUND((C9)*$E$3,2)</f>
        <v>-59906</v>
      </c>
      <c r="D29" s="30">
        <f t="shared" si="9"/>
        <v>-67821.6</v>
      </c>
      <c r="E29" s="30">
        <f t="shared" si="9"/>
        <v>-38020.4</v>
      </c>
      <c r="F29" s="30">
        <f t="shared" si="9"/>
        <v>-46930.4</v>
      </c>
      <c r="G29" s="30">
        <f t="shared" si="9"/>
        <v>-29902.4</v>
      </c>
      <c r="H29" s="30">
        <f t="shared" si="9"/>
        <v>-26862</v>
      </c>
      <c r="I29" s="30">
        <f t="shared" si="9"/>
        <v>-66312.4</v>
      </c>
      <c r="J29" s="30">
        <f t="shared" si="9"/>
        <v>-10854.8</v>
      </c>
      <c r="K29" s="30">
        <f t="shared" si="7"/>
        <v>-413688.00000000006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-1038.4</v>
      </c>
      <c r="C31" s="30">
        <v>-246.4</v>
      </c>
      <c r="D31" s="30">
        <v>-369.6</v>
      </c>
      <c r="E31" s="30">
        <v>-215.6</v>
      </c>
      <c r="F31" s="26">
        <v>0</v>
      </c>
      <c r="G31" s="30">
        <v>-176</v>
      </c>
      <c r="H31" s="30">
        <v>-16.55</v>
      </c>
      <c r="I31" s="30">
        <v>-25.82</v>
      </c>
      <c r="J31" s="30">
        <v>-7.97</v>
      </c>
      <c r="K31" s="30">
        <f t="shared" si="7"/>
        <v>-2096.34</v>
      </c>
      <c r="L31"/>
      <c r="M31"/>
      <c r="N31"/>
    </row>
    <row r="32" spans="1:14" ht="16.5" customHeight="1">
      <c r="A32" s="25" t="s">
        <v>21</v>
      </c>
      <c r="B32" s="30">
        <v>-60455.03</v>
      </c>
      <c r="C32" s="30">
        <v>-5257.33</v>
      </c>
      <c r="D32" s="30">
        <v>-18121.36</v>
      </c>
      <c r="E32" s="30">
        <v>-71867.86</v>
      </c>
      <c r="F32" s="26">
        <v>0</v>
      </c>
      <c r="G32" s="30">
        <v>-81749.27</v>
      </c>
      <c r="H32" s="30">
        <v>-14945.28</v>
      </c>
      <c r="I32" s="30">
        <v>-23323</v>
      </c>
      <c r="J32" s="30">
        <v>-7195.24</v>
      </c>
      <c r="K32" s="30">
        <f t="shared" si="7"/>
        <v>-282914.37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978410.6400000001</v>
      </c>
      <c r="C47" s="27">
        <f aca="true" t="shared" si="11" ref="C47:J47">IF(C17+C27+C48&lt;0,0,C17+C27+C48)</f>
        <v>988780.0800000001</v>
      </c>
      <c r="D47" s="27">
        <f t="shared" si="11"/>
        <v>1108855.1300000001</v>
      </c>
      <c r="E47" s="27">
        <f t="shared" si="11"/>
        <v>623578.95</v>
      </c>
      <c r="F47" s="27">
        <f t="shared" si="11"/>
        <v>731673.0800000001</v>
      </c>
      <c r="G47" s="27">
        <f t="shared" si="11"/>
        <v>733460.45</v>
      </c>
      <c r="H47" s="27">
        <f t="shared" si="11"/>
        <v>721195.2</v>
      </c>
      <c r="I47" s="27">
        <f t="shared" si="11"/>
        <v>957301.33</v>
      </c>
      <c r="J47" s="27">
        <f t="shared" si="11"/>
        <v>363683.56999999995</v>
      </c>
      <c r="K47" s="20">
        <f>SUM(B47:J47)</f>
        <v>7206938.430000002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978410.65</v>
      </c>
      <c r="C53" s="10">
        <f t="shared" si="13"/>
        <v>988780.08</v>
      </c>
      <c r="D53" s="10">
        <f t="shared" si="13"/>
        <v>1108855.13</v>
      </c>
      <c r="E53" s="10">
        <f t="shared" si="13"/>
        <v>623578.96</v>
      </c>
      <c r="F53" s="10">
        <f t="shared" si="13"/>
        <v>731673.08</v>
      </c>
      <c r="G53" s="10">
        <f t="shared" si="13"/>
        <v>733460.45</v>
      </c>
      <c r="H53" s="10">
        <f t="shared" si="13"/>
        <v>721195.21</v>
      </c>
      <c r="I53" s="10">
        <f>SUM(I54:I66)</f>
        <v>957301.3400000001</v>
      </c>
      <c r="J53" s="10">
        <f t="shared" si="13"/>
        <v>363683.57</v>
      </c>
      <c r="K53" s="5">
        <f>SUM(K54:K66)</f>
        <v>7206938.47</v>
      </c>
      <c r="L53" s="9"/>
    </row>
    <row r="54" spans="1:11" ht="16.5" customHeight="1">
      <c r="A54" s="7" t="s">
        <v>60</v>
      </c>
      <c r="B54" s="8">
        <v>854348.18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854348.18</v>
      </c>
    </row>
    <row r="55" spans="1:11" ht="16.5" customHeight="1">
      <c r="A55" s="7" t="s">
        <v>61</v>
      </c>
      <c r="B55" s="8">
        <v>124062.47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124062.47</v>
      </c>
    </row>
    <row r="56" spans="1:11" ht="16.5" customHeight="1">
      <c r="A56" s="7" t="s">
        <v>4</v>
      </c>
      <c r="B56" s="6">
        <v>0</v>
      </c>
      <c r="C56" s="8">
        <v>988780.08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988780.08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1108855.13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1108855.13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623578.96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623578.96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731673.08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731673.08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733460.45</v>
      </c>
      <c r="H60" s="6">
        <v>0</v>
      </c>
      <c r="I60" s="6">
        <v>0</v>
      </c>
      <c r="J60" s="6">
        <v>0</v>
      </c>
      <c r="K60" s="5">
        <f t="shared" si="14"/>
        <v>733460.45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721195.21</v>
      </c>
      <c r="I61" s="6">
        <v>0</v>
      </c>
      <c r="J61" s="6">
        <v>0</v>
      </c>
      <c r="K61" s="5">
        <f t="shared" si="14"/>
        <v>721195.21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347213.2</v>
      </c>
      <c r="J63" s="6">
        <v>0</v>
      </c>
      <c r="K63" s="5">
        <f t="shared" si="14"/>
        <v>347213.2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610088.14</v>
      </c>
      <c r="J64" s="6">
        <v>0</v>
      </c>
      <c r="K64" s="5">
        <f t="shared" si="14"/>
        <v>610088.14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363683.57</v>
      </c>
      <c r="K65" s="5">
        <f t="shared" si="14"/>
        <v>363683.57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2021-01-19T18:48:17Z</dcterms:modified>
  <cp:category/>
  <cp:version/>
  <cp:contentType/>
  <cp:contentStatus/>
</cp:coreProperties>
</file>