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<sst xmlns="http://schemas.openxmlformats.org/spreadsheetml/2006/main" count="74" uniqueCount="73">
  <si>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</si>
  <si>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</si>
  <si>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</si>
  <si>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</si>
  <si>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</si>
  <si>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</si>
  <si>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</si>
  <si>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</si>
  <si>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</si>
  <si>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</si>
  <si>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</si>
  <si>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</si>
  <si>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</si>
  <si>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</si>
  <si>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</si>
  <si>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</si>
  <si>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</si>
  <si>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</si>
  <si>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</si>
  <si>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</si>
  <si>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</si>
  <si>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</si>
  <si>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</si>
  <si>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</si>
  <si>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</si>
  <si>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</si>
  <si>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</si>
  <si>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</si>
  <si>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</si>
  <si>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</si>
  <si>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</si>
  <si>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</si>
  <si>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</si>
  <si>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</si>
  <si>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</si>
  <si>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</si>
  <si>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</si>
  <si>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</si>
  <si>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</si>
  <si>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</si>
  <si>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</si>
  <si>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</si>
  <si>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</si>
  <si>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</si>
  <si>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</si>
  <si>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</si>
  <si>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</si>
  <si>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</si>
  <si>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</si>
  <si>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</si>
  <si>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</si>
  <si>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</si>
  <si>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</si>
  <si>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</si>
  <si>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</si>
  <si>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</si>
  <si>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</si>
  <si>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</si>
  <si>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</si>
  <si>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</si>
  <si>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</si>
  <si>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</si>
  <si>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</si>
  <si>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</si>
  <si>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</si>
  <si>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</si>
  <si>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</si>
  <si>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</si>
  <si>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</si>
  <si>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</si>
  <si>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</si>
  <si>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</si>
  <si>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12/01/21 - VENCIMENTO 19/01/21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</si>
</sst>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229059</v>
      </c>
      <c r="C7" s="47">
        <f t="shared" si="0"/>
        <v>194091</v>
      </c>
      <c r="D7" s="47">
        <f t="shared" si="0"/>
        <v>253410</v>
      </c>
      <c r="E7" s="47">
        <f t="shared" si="0"/>
        <v>133519</v>
      </c>
      <c r="F7" s="47">
        <f t="shared" si="0"/>
        <v>160516</v>
      </c>
      <c r="G7" s="47">
        <f t="shared" si="0"/>
        <v>180696</v>
      </c>
      <c r="H7" s="47">
        <f t="shared" si="0"/>
        <v>206508</v>
      </c>
      <c r="I7" s="47">
        <f t="shared" si="0"/>
        <v>262788</v>
      </c>
      <c r="J7" s="47">
        <f t="shared" si="0"/>
        <v>78881</v>
      </c>
      <c r="K7" s="47">
        <f t="shared" si="0"/>
        <v>1699468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15034</v>
      </c>
      <c r="C8" s="45">
        <f t="shared" si="1"/>
        <v>14018</v>
      </c>
      <c r="D8" s="45">
        <f t="shared" si="1"/>
        <v>15322</v>
      </c>
      <c r="E8" s="45">
        <f t="shared" si="1"/>
        <v>8671</v>
      </c>
      <c r="F8" s="45">
        <f t="shared" si="1"/>
        <v>10645</v>
      </c>
      <c r="G8" s="45">
        <f t="shared" si="1"/>
        <v>6962</v>
      </c>
      <c r="H8" s="45">
        <f t="shared" si="1"/>
        <v>6342</v>
      </c>
      <c r="I8" s="45">
        <f t="shared" si="1"/>
        <v>15037</v>
      </c>
      <c r="J8" s="45">
        <f t="shared" si="1"/>
        <v>2524</v>
      </c>
      <c r="K8" s="38">
        <f>SUM(B8:J8)</f>
        <v>94555</v>
      </c>
      <c r="L8"/>
      <c r="M8"/>
      <c r="N8"/>
    </row>
    <row r="9" spans="1:14" ht="16.5" customHeight="1">
      <c r="A9" s="22" t="s">
        <v>35</v>
      </c>
      <c r="B9" s="45">
        <v>15010</v>
      </c>
      <c r="C9" s="45">
        <v>14011</v>
      </c>
      <c r="D9" s="45">
        <v>15321</v>
      </c>
      <c r="E9" s="45">
        <v>8636</v>
      </c>
      <c r="F9" s="45">
        <v>10634</v>
      </c>
      <c r="G9" s="45">
        <v>6960</v>
      </c>
      <c r="H9" s="45">
        <v>6342</v>
      </c>
      <c r="I9" s="45">
        <v>15015</v>
      </c>
      <c r="J9" s="45">
        <v>2524</v>
      </c>
      <c r="K9" s="38">
        <f>SUM(B9:J9)</f>
        <v>94453</v>
      </c>
      <c r="L9"/>
      <c r="M9"/>
      <c r="N9"/>
    </row>
    <row r="10" spans="1:14" ht="16.5" customHeight="1">
      <c r="A10" s="22" t="s">
        <v>34</v>
      </c>
      <c r="B10" s="45">
        <v>24</v>
      </c>
      <c r="C10" s="45">
        <v>7</v>
      </c>
      <c r="D10" s="45">
        <v>1</v>
      </c>
      <c r="E10" s="45">
        <v>35</v>
      </c>
      <c r="F10" s="45">
        <v>11</v>
      </c>
      <c r="G10" s="45">
        <v>2</v>
      </c>
      <c r="H10" s="45">
        <v>0</v>
      </c>
      <c r="I10" s="45">
        <v>22</v>
      </c>
      <c r="J10" s="45">
        <v>0</v>
      </c>
      <c r="K10" s="38">
        <f>SUM(B10:J10)</f>
        <v>102</v>
      </c>
      <c r="L10"/>
      <c r="M10"/>
      <c r="N10"/>
    </row>
    <row r="11" spans="1:14" ht="16.5" customHeight="1">
      <c r="A11" s="44" t="s">
        <v>33</v>
      </c>
      <c r="B11" s="43">
        <v>214025</v>
      </c>
      <c r="C11" s="43">
        <v>180073</v>
      </c>
      <c r="D11" s="43">
        <v>238088</v>
      </c>
      <c r="E11" s="43">
        <v>124848</v>
      </c>
      <c r="F11" s="43">
        <v>149871</v>
      </c>
      <c r="G11" s="43">
        <v>173734</v>
      </c>
      <c r="H11" s="43">
        <v>200166</v>
      </c>
      <c r="I11" s="43">
        <v>247751</v>
      </c>
      <c r="J11" s="43">
        <v>76357</v>
      </c>
      <c r="K11" s="38">
        <f>SUM(B11:J11)</f>
        <v>1604913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1.381821677872947</v>
      </c>
      <c r="C15" s="39">
        <v>1.435315791853157</v>
      </c>
      <c r="D15" s="39">
        <v>1.145401316318848</v>
      </c>
      <c r="E15" s="39">
        <v>1.494523690487737</v>
      </c>
      <c r="F15" s="39">
        <v>1.249727052258142</v>
      </c>
      <c r="G15" s="39">
        <v>1.205246113668573</v>
      </c>
      <c r="H15" s="39">
        <v>1.187447022594695</v>
      </c>
      <c r="I15" s="39">
        <v>1.240663067795496</v>
      </c>
      <c r="J15" s="39">
        <v>1.370041857750577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1093519.7399999998</v>
      </c>
      <c r="C17" s="36">
        <f aca="true" t="shared" si="2" ref="C17:J17">C18+C19+C20+C21+C22+C23+C24</f>
        <v>1050794.08</v>
      </c>
      <c r="D17" s="36">
        <f t="shared" si="2"/>
        <v>1207168.48</v>
      </c>
      <c r="E17" s="36">
        <f t="shared" si="2"/>
        <v>728714.6099999999</v>
      </c>
      <c r="F17" s="36">
        <f t="shared" si="2"/>
        <v>775661.76</v>
      </c>
      <c r="G17" s="36">
        <f t="shared" si="2"/>
        <v>845163.71</v>
      </c>
      <c r="H17" s="36">
        <f t="shared" si="2"/>
        <v>763485.87</v>
      </c>
      <c r="I17" s="36">
        <f t="shared" si="2"/>
        <v>1040411.1599999999</v>
      </c>
      <c r="J17" s="36">
        <f t="shared" si="2"/>
        <v>385849.79</v>
      </c>
      <c r="K17" s="36">
        <f aca="true" t="shared" si="3" ref="K17:K24">SUM(B17:J17)</f>
        <v>7890769.2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768859.44</v>
      </c>
      <c r="C18" s="30">
        <f t="shared" si="4"/>
        <v>715147.7</v>
      </c>
      <c r="D18" s="30">
        <f t="shared" si="4"/>
        <v>1034292.92</v>
      </c>
      <c r="E18" s="30">
        <f t="shared" si="4"/>
        <v>474446.41</v>
      </c>
      <c r="F18" s="30">
        <f t="shared" si="4"/>
        <v>603187.02</v>
      </c>
      <c r="G18" s="30">
        <f t="shared" si="4"/>
        <v>686554.45</v>
      </c>
      <c r="H18" s="30">
        <f t="shared" si="4"/>
        <v>625450.78</v>
      </c>
      <c r="I18" s="30">
        <f t="shared" si="4"/>
        <v>803421.75</v>
      </c>
      <c r="J18" s="30">
        <f t="shared" si="4"/>
        <v>273235.9</v>
      </c>
      <c r="K18" s="30">
        <f t="shared" si="3"/>
        <v>5984596.370000001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293567.2</v>
      </c>
      <c r="C19" s="30">
        <f t="shared" si="5"/>
        <v>311315.09</v>
      </c>
      <c r="D19" s="30">
        <f t="shared" si="5"/>
        <v>150387.55</v>
      </c>
      <c r="E19" s="30">
        <f t="shared" si="5"/>
        <v>234624.99</v>
      </c>
      <c r="F19" s="30">
        <f t="shared" si="5"/>
        <v>150632.12</v>
      </c>
      <c r="G19" s="30">
        <f t="shared" si="5"/>
        <v>140912.63</v>
      </c>
      <c r="H19" s="30">
        <f t="shared" si="5"/>
        <v>117238.89</v>
      </c>
      <c r="I19" s="30">
        <f t="shared" si="5"/>
        <v>193353.94</v>
      </c>
      <c r="J19" s="30">
        <f t="shared" si="5"/>
        <v>101108.72</v>
      </c>
      <c r="K19" s="30">
        <f t="shared" si="3"/>
        <v>1693141.13</v>
      </c>
      <c r="L19"/>
      <c r="M19"/>
      <c r="N19"/>
    </row>
    <row r="20" spans="1:14" ht="16.5" customHeight="1">
      <c r="A20" s="18" t="s">
        <v>28</v>
      </c>
      <c r="B20" s="30">
        <v>30070.17</v>
      </c>
      <c r="C20" s="30">
        <v>21648.83</v>
      </c>
      <c r="D20" s="30">
        <v>20038.33</v>
      </c>
      <c r="E20" s="30">
        <v>18416.04</v>
      </c>
      <c r="F20" s="30">
        <v>20501.39</v>
      </c>
      <c r="G20" s="30">
        <v>16684.14</v>
      </c>
      <c r="H20" s="30">
        <v>21203.42</v>
      </c>
      <c r="I20" s="30">
        <v>40953.01</v>
      </c>
      <c r="J20" s="30">
        <v>10163.94</v>
      </c>
      <c r="K20" s="30">
        <f t="shared" si="3"/>
        <v>199679.27000000002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-232.78</v>
      </c>
      <c r="E23" s="30">
        <v>-114.06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-993.8800000000001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-200689.1</v>
      </c>
      <c r="C27" s="30">
        <f t="shared" si="6"/>
        <v>-65767.91</v>
      </c>
      <c r="D27" s="30">
        <f t="shared" si="6"/>
        <v>-119814.81999999998</v>
      </c>
      <c r="E27" s="30">
        <f t="shared" si="6"/>
        <v>-161194.5</v>
      </c>
      <c r="F27" s="30">
        <f t="shared" si="6"/>
        <v>-47819.2</v>
      </c>
      <c r="G27" s="30">
        <f t="shared" si="6"/>
        <v>-205855.26</v>
      </c>
      <c r="H27" s="30">
        <f t="shared" si="6"/>
        <v>-58398.61</v>
      </c>
      <c r="I27" s="30">
        <f t="shared" si="6"/>
        <v>-113891.04000000001</v>
      </c>
      <c r="J27" s="30">
        <f t="shared" si="6"/>
        <v>-32289.57</v>
      </c>
      <c r="K27" s="30">
        <f aca="true" t="shared" si="7" ref="K27:K35">SUM(B27:J27)</f>
        <v>-1005720.0099999999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-200015.9</v>
      </c>
      <c r="C28" s="30">
        <f t="shared" si="8"/>
        <v>-65767.91</v>
      </c>
      <c r="D28" s="30">
        <f t="shared" si="8"/>
        <v>-101318.21999999999</v>
      </c>
      <c r="E28" s="30">
        <f t="shared" si="8"/>
        <v>-161194.5</v>
      </c>
      <c r="F28" s="30">
        <f t="shared" si="8"/>
        <v>-46789.6</v>
      </c>
      <c r="G28" s="30">
        <f t="shared" si="8"/>
        <v>-205855.26</v>
      </c>
      <c r="H28" s="30">
        <f t="shared" si="8"/>
        <v>-58398.61</v>
      </c>
      <c r="I28" s="30">
        <f t="shared" si="8"/>
        <v>-113653.44</v>
      </c>
      <c r="J28" s="30">
        <f t="shared" si="8"/>
        <v>-25786.5</v>
      </c>
      <c r="K28" s="30">
        <f t="shared" si="7"/>
        <v>-978779.94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-66044</v>
      </c>
      <c r="C29" s="30">
        <f aca="true" t="shared" si="9" ref="C29:J29">-ROUND((C9)*$E$3,2)</f>
        <v>-61648.4</v>
      </c>
      <c r="D29" s="30">
        <f t="shared" si="9"/>
        <v>-67412.4</v>
      </c>
      <c r="E29" s="30">
        <f t="shared" si="9"/>
        <v>-37998.4</v>
      </c>
      <c r="F29" s="30">
        <f t="shared" si="9"/>
        <v>-46789.6</v>
      </c>
      <c r="G29" s="30">
        <f t="shared" si="9"/>
        <v>-30624</v>
      </c>
      <c r="H29" s="30">
        <f t="shared" si="9"/>
        <v>-27904.8</v>
      </c>
      <c r="I29" s="30">
        <f t="shared" si="9"/>
        <v>-66066</v>
      </c>
      <c r="J29" s="30">
        <f t="shared" si="9"/>
        <v>-11105.6</v>
      </c>
      <c r="K29" s="30">
        <f t="shared" si="7"/>
        <v>-415593.19999999995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-862.4</v>
      </c>
      <c r="C31" s="30">
        <v>-123.2</v>
      </c>
      <c r="D31" s="30">
        <v>-400.4</v>
      </c>
      <c r="E31" s="30">
        <v>-215.6</v>
      </c>
      <c r="F31" s="26">
        <v>0</v>
      </c>
      <c r="G31" s="30">
        <v>-308</v>
      </c>
      <c r="H31" s="30">
        <v>-49.64</v>
      </c>
      <c r="I31" s="30">
        <v>-77.47</v>
      </c>
      <c r="J31" s="30">
        <v>-23.9</v>
      </c>
      <c r="K31" s="30">
        <f t="shared" si="7"/>
        <v>-2060.61</v>
      </c>
      <c r="L31"/>
      <c r="M31"/>
      <c r="N31"/>
    </row>
    <row r="32" spans="1:14" ht="16.5" customHeight="1">
      <c r="A32" s="25" t="s">
        <v>21</v>
      </c>
      <c r="B32" s="30">
        <v>-133109.5</v>
      </c>
      <c r="C32" s="30">
        <v>-3996.31</v>
      </c>
      <c r="D32" s="30">
        <v>-33505.42</v>
      </c>
      <c r="E32" s="30">
        <v>-122980.5</v>
      </c>
      <c r="F32" s="26">
        <v>0</v>
      </c>
      <c r="G32" s="30">
        <v>-174923.26</v>
      </c>
      <c r="H32" s="30">
        <v>-30444.17</v>
      </c>
      <c r="I32" s="30">
        <v>-47509.97</v>
      </c>
      <c r="J32" s="30">
        <v>-14657</v>
      </c>
      <c r="K32" s="30">
        <f t="shared" si="7"/>
        <v>-561126.13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-673.2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-1029.6</v>
      </c>
      <c r="G33" s="27">
        <f t="shared" si="10"/>
        <v>0</v>
      </c>
      <c r="H33" s="27">
        <f t="shared" si="10"/>
        <v>0</v>
      </c>
      <c r="I33" s="27">
        <f t="shared" si="10"/>
        <v>-237.6</v>
      </c>
      <c r="J33" s="27">
        <f t="shared" si="10"/>
        <v>-6503.07</v>
      </c>
      <c r="K33" s="30">
        <f t="shared" si="7"/>
        <v>-26940.069999999996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-673.2</v>
      </c>
      <c r="C36" s="17">
        <v>0</v>
      </c>
      <c r="D36" s="17">
        <v>0</v>
      </c>
      <c r="E36" s="17">
        <v>0</v>
      </c>
      <c r="F36" s="17">
        <v>-1029.6</v>
      </c>
      <c r="G36" s="17">
        <v>0</v>
      </c>
      <c r="H36" s="17">
        <v>0</v>
      </c>
      <c r="I36" s="17">
        <v>-237.6</v>
      </c>
      <c r="J36" s="17">
        <v>-1148.4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892830.6399999998</v>
      </c>
      <c r="C47" s="27">
        <f aca="true" t="shared" si="11" ref="C47:J47">IF(C17+C27+C48&lt;0,0,C17+C27+C48)</f>
        <v>985026.17</v>
      </c>
      <c r="D47" s="27">
        <f t="shared" si="11"/>
        <v>1087353.66</v>
      </c>
      <c r="E47" s="27">
        <f t="shared" si="11"/>
        <v>567520.1099999999</v>
      </c>
      <c r="F47" s="27">
        <f t="shared" si="11"/>
        <v>727842.56</v>
      </c>
      <c r="G47" s="27">
        <f t="shared" si="11"/>
        <v>639308.45</v>
      </c>
      <c r="H47" s="27">
        <f t="shared" si="11"/>
        <v>705087.26</v>
      </c>
      <c r="I47" s="27">
        <f t="shared" si="11"/>
        <v>926520.1199999999</v>
      </c>
      <c r="J47" s="27">
        <f t="shared" si="11"/>
        <v>353560.22</v>
      </c>
      <c r="K47" s="20">
        <f>SUM(B47:J47)</f>
        <v>6885049.1899999995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892830.64</v>
      </c>
      <c r="C53" s="10">
        <f t="shared" si="13"/>
        <v>985026.17</v>
      </c>
      <c r="D53" s="10">
        <f t="shared" si="13"/>
        <v>1087353.66</v>
      </c>
      <c r="E53" s="10">
        <f t="shared" si="13"/>
        <v>567520.12</v>
      </c>
      <c r="F53" s="10">
        <f t="shared" si="13"/>
        <v>727842.56</v>
      </c>
      <c r="G53" s="10">
        <f t="shared" si="13"/>
        <v>639308.45</v>
      </c>
      <c r="H53" s="10">
        <f t="shared" si="13"/>
        <v>705087.26</v>
      </c>
      <c r="I53" s="10">
        <f>SUM(I54:I66)</f>
        <v>926520.12</v>
      </c>
      <c r="J53" s="10">
        <f t="shared" si="13"/>
        <v>353560.21</v>
      </c>
      <c r="K53" s="5">
        <f>SUM(K54:K66)</f>
        <v>6885049.19</v>
      </c>
      <c r="L53" s="9"/>
    </row>
    <row r="54" spans="1:11" ht="16.5" customHeight="1">
      <c r="A54" s="7" t="s">
        <v>60</v>
      </c>
      <c r="B54" s="8">
        <v>779798.28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779798.28</v>
      </c>
    </row>
    <row r="55" spans="1:11" ht="16.5" customHeight="1">
      <c r="A55" s="7" t="s">
        <v>61</v>
      </c>
      <c r="B55" s="8">
        <v>113032.36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113032.36</v>
      </c>
    </row>
    <row r="56" spans="1:11" ht="16.5" customHeight="1">
      <c r="A56" s="7" t="s">
        <v>4</v>
      </c>
      <c r="B56" s="6">
        <v>0</v>
      </c>
      <c r="C56" s="8">
        <v>985026.17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985026.17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1087353.66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1087353.66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567520.12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567520.12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727842.56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727842.56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639308.45</v>
      </c>
      <c r="H60" s="6">
        <v>0</v>
      </c>
      <c r="I60" s="6">
        <v>0</v>
      </c>
      <c r="J60" s="6">
        <v>0</v>
      </c>
      <c r="K60" s="5">
        <f t="shared" si="14"/>
        <v>639308.45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705087.26</v>
      </c>
      <c r="I61" s="6">
        <v>0</v>
      </c>
      <c r="J61" s="6">
        <v>0</v>
      </c>
      <c r="K61" s="5">
        <f t="shared" si="14"/>
        <v>705087.26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344294.88</v>
      </c>
      <c r="J63" s="6">
        <v>0</v>
      </c>
      <c r="K63" s="5">
        <f t="shared" si="14"/>
        <v>344294.88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582225.24</v>
      </c>
      <c r="J64" s="6">
        <v>0</v>
      </c>
      <c r="K64" s="5">
        <f t="shared" si="14"/>
        <v>582225.24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353560.21</v>
      </c>
      <c r="K65" s="5">
        <f t="shared" si="14"/>
        <v>353560.21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2021-01-18T17:45:51Z</dcterms:modified>
  <cp:category/>
  <cp:version/>
  <cp:contentType/>
  <cp:contentStatus/>
</cp:coreProperties>
</file>